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couverture" sheetId="1" r:id="rId1"/>
    <sheet name="page2" sheetId="2" r:id="rId2"/>
    <sheet name="page3" sheetId="3" r:id="rId3"/>
    <sheet name="page4" sheetId="4" r:id="rId4"/>
    <sheet name="page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<sst xmlns="http://schemas.openxmlformats.org/spreadsheetml/2006/main" count="278" uniqueCount="116">
  <si>
    <t>SITUATION D'ENSEMBLE DES MARCHES</t>
  </si>
  <si>
    <t>RUBRIQUES</t>
  </si>
  <si>
    <t>tonnes</t>
  </si>
  <si>
    <t>% (a)</t>
  </si>
  <si>
    <t>AUTOMOBILE</t>
  </si>
  <si>
    <t>INDUSTRIE</t>
  </si>
  <si>
    <t xml:space="preserve">sous-total   </t>
  </si>
  <si>
    <t>HUILES DE PROCEDES</t>
  </si>
  <si>
    <t xml:space="preserve">total marché intérieur  </t>
  </si>
  <si>
    <t>NAVIRES FRANCAIS</t>
  </si>
  <si>
    <t>NAVIRES ETRANGERS</t>
  </si>
  <si>
    <t>AERONEFS</t>
  </si>
  <si>
    <t xml:space="preserve">total avitaillements  </t>
  </si>
  <si>
    <t>D.O.M. / T.O.M.</t>
  </si>
  <si>
    <t>PAYS TIERS</t>
  </si>
  <si>
    <t xml:space="preserve">sous-total exportations   </t>
  </si>
  <si>
    <t>EXPEDITIONS U.E.</t>
  </si>
  <si>
    <t xml:space="preserve">total marchés extérieurs  </t>
  </si>
  <si>
    <t>Marché total lubrifiants</t>
  </si>
  <si>
    <t xml:space="preserve"> </t>
  </si>
  <si>
    <t>Liquides de freins</t>
  </si>
  <si>
    <t>Vaselines</t>
  </si>
  <si>
    <t>(a) variations par rapport à la période correspondante de l'année précédente.</t>
  </si>
  <si>
    <t>Stocks en fin de mois</t>
  </si>
  <si>
    <t>(tonnes)</t>
  </si>
  <si>
    <t>LUBRIFIANTS FINIS</t>
  </si>
  <si>
    <t>HUILES DE BASE</t>
  </si>
  <si>
    <t>TOUTES QUALITES</t>
  </si>
  <si>
    <t>SITUATION PAR QUALITE DU MARCHE INTERIEUR</t>
  </si>
  <si>
    <t>QUALITES</t>
  </si>
  <si>
    <t>variations en % (a)</t>
  </si>
  <si>
    <t>1A</t>
  </si>
  <si>
    <t>Moteurs voitures de tourisme :</t>
  </si>
  <si>
    <t xml:space="preserve">  D.e - Essence et mixtes</t>
  </si>
  <si>
    <t xml:space="preserve">  D.t  - Diesel tourisme</t>
  </si>
  <si>
    <t>1B</t>
  </si>
  <si>
    <t xml:space="preserve">D.u   - Moteurs Diesel utilitaires </t>
  </si>
  <si>
    <r>
      <t>1B</t>
    </r>
    <r>
      <rPr>
        <sz val="6"/>
        <rFont val="Arial"/>
        <family val="2"/>
      </rPr>
      <t>2</t>
    </r>
  </si>
  <si>
    <t>D.m  - Multifonctionnelles</t>
  </si>
  <si>
    <t>1C</t>
  </si>
  <si>
    <t>D.dt  - Moteurs deux-temps</t>
  </si>
  <si>
    <t>2A</t>
  </si>
  <si>
    <t>E.3   - Transmissions automatiques</t>
  </si>
  <si>
    <t>2B</t>
  </si>
  <si>
    <t>K.3a - Engrenages auto</t>
  </si>
  <si>
    <r>
      <t>2D</t>
    </r>
    <r>
      <rPr>
        <sz val="6"/>
        <rFont val="Arial"/>
        <family val="2"/>
      </rPr>
      <t>1</t>
    </r>
  </si>
  <si>
    <t>E.2b - Amortisseurs</t>
  </si>
  <si>
    <r>
      <t>3A</t>
    </r>
    <r>
      <rPr>
        <sz val="6"/>
        <rFont val="Arial"/>
        <family val="2"/>
      </rPr>
      <t>1</t>
    </r>
  </si>
  <si>
    <t>J.1   - Graisses pour auto</t>
  </si>
  <si>
    <t xml:space="preserve"> LUBRIFIANTS AUTOMOBILES</t>
  </si>
  <si>
    <t>1D</t>
  </si>
  <si>
    <t>Autres huiles moteurs :</t>
  </si>
  <si>
    <t xml:space="preserve">  D.Av - Moteurs et turbines d'avions</t>
  </si>
  <si>
    <t xml:space="preserve">  D.a   - Moteurs autres</t>
  </si>
  <si>
    <t>2C</t>
  </si>
  <si>
    <t>K.3b - Engrenages industriels</t>
  </si>
  <si>
    <t>2D</t>
  </si>
  <si>
    <t>Transmissions hydrauliques :</t>
  </si>
  <si>
    <t xml:space="preserve">  E.2a/1 - Hydrauliques à V.I. standard</t>
  </si>
  <si>
    <t xml:space="preserve">  E.2a/2 - Hydrauliques à haut V.I.</t>
  </si>
  <si>
    <t xml:space="preserve">  E.2a/3 - Fluides ininflammables</t>
  </si>
  <si>
    <r>
      <t>3A</t>
    </r>
    <r>
      <rPr>
        <sz val="6"/>
        <rFont val="Arial"/>
        <family val="2"/>
      </rPr>
      <t>2</t>
    </r>
  </si>
  <si>
    <t>J.2    - Graisses industrielles</t>
  </si>
  <si>
    <t>4A</t>
  </si>
  <si>
    <t>K.0   - Traitement thermique</t>
  </si>
  <si>
    <t>4B</t>
  </si>
  <si>
    <t>K.1   - Non solubles travail métaux</t>
  </si>
  <si>
    <t>4C</t>
  </si>
  <si>
    <t>K.2   - Solubles travail métaux</t>
  </si>
  <si>
    <t>4D</t>
  </si>
  <si>
    <t>K.4b - Protection</t>
  </si>
  <si>
    <t>5A</t>
  </si>
  <si>
    <t>E.1   - Turbines</t>
  </si>
  <si>
    <t>5B</t>
  </si>
  <si>
    <t>F      - Huiles isolantes</t>
  </si>
  <si>
    <t>6A</t>
  </si>
  <si>
    <t>Compresseurs :</t>
  </si>
  <si>
    <t xml:space="preserve"> E.0a - Compresseurs frigorifiques</t>
  </si>
  <si>
    <t xml:space="preserve"> E.0b - Autres compresseurs</t>
  </si>
  <si>
    <t>6B</t>
  </si>
  <si>
    <t xml:space="preserve"> Lubrification générale :</t>
  </si>
  <si>
    <t xml:space="preserve">  B.1 - Mouvements</t>
  </si>
  <si>
    <t xml:space="preserve">  B.2 - Graissage perdu</t>
  </si>
  <si>
    <t>6C</t>
  </si>
  <si>
    <t>Usage non-lubrifiant :</t>
  </si>
  <si>
    <t xml:space="preserve">  K.4a - Démoulage</t>
  </si>
  <si>
    <t xml:space="preserve">  K.4c - Ensimage</t>
  </si>
  <si>
    <t xml:space="preserve">  K.4d - Fluides caloporteurs</t>
  </si>
  <si>
    <t xml:space="preserve">  K.4e - Autres lubrifiants finis</t>
  </si>
  <si>
    <t xml:space="preserve"> LUBRIFIANTS INDUSTRIELS</t>
  </si>
  <si>
    <t>7A</t>
  </si>
  <si>
    <t xml:space="preserve"> HUILES DE PROCEDES</t>
  </si>
  <si>
    <t xml:space="preserve"> LIQUIDES DE FREINS</t>
  </si>
  <si>
    <t xml:space="preserve"> VASELINES</t>
  </si>
  <si>
    <t>SOCIETES A</t>
  </si>
  <si>
    <t>SOCIETES I.G.</t>
  </si>
  <si>
    <t>AUTRES SOCIETES</t>
  </si>
  <si>
    <t>TOTAL</t>
  </si>
  <si>
    <t>% du groupe</t>
  </si>
  <si>
    <t>% par qualités</t>
  </si>
  <si>
    <t xml:space="preserve">  E.0a - Compresseurs frigorifiques</t>
  </si>
  <si>
    <t xml:space="preserve">  E.0b - Autres compresseurs</t>
  </si>
  <si>
    <t>MARCHE INTERIEUR</t>
  </si>
  <si>
    <t>y compris la pêche côtière et hauturière, le cabotage                                                                                        national et les ventes intérieures sous-douane</t>
  </si>
  <si>
    <t xml:space="preserve">  D.pm - 4 t. moto, motoculteur et nautisme</t>
  </si>
  <si>
    <t xml:space="preserve">  D.pm- 4 t. moto, motoculteur et nautisme</t>
  </si>
  <si>
    <t xml:space="preserve">  D.pm- 4 t.moto, motoculteur et nautisme</t>
  </si>
  <si>
    <r>
      <t xml:space="preserve">Avitaillements </t>
    </r>
    <r>
      <rPr>
        <b/>
        <sz val="14"/>
        <rFont val="Arial"/>
        <family val="2"/>
      </rPr>
      <t>(*)</t>
    </r>
  </si>
  <si>
    <r>
      <t xml:space="preserve">Marchés extérieurs </t>
    </r>
    <r>
      <rPr>
        <b/>
        <sz val="14"/>
        <rFont val="Arial"/>
        <family val="2"/>
      </rPr>
      <t>(*)</t>
    </r>
  </si>
  <si>
    <t>(*) Depuis janvier 2017, ne disposant pas de l'intégralité des chiffres, une partie des données est estimée par le CPL.</t>
  </si>
  <si>
    <t>au 31 DECEMBRE 2017</t>
  </si>
  <si>
    <t>DECEMBRE 2017</t>
  </si>
  <si>
    <t>ANNEE 2017</t>
  </si>
  <si>
    <t xml:space="preserve">Marché intérieur </t>
  </si>
  <si>
    <t xml:space="preserve"> TOTAL LUBRIFIANTS </t>
  </si>
  <si>
    <t>Huiles de base pour additifs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</si>
</sst>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"/>
    <numFmt numFmtId="173" formatCode="0.0\ %"/>
    <numFmt numFmtId="174" formatCode="0.00\ %"/>
    <numFmt numFmtId="175" formatCode="mmmm\ yyyy"/>
    <numFmt numFmtId="176" formatCode="mmmm\-yy"/>
  </numFmts>
  <fonts count="50">
    <font>
      <sz val="10"/>
      <name val="Arial"/>
      <family val="0"/>
    </font>
    <font>
      <b/>
      <sz val="18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i/>
      <sz val="9"/>
      <name val="Arial"/>
      <family val="0"/>
    </font>
    <font>
      <b/>
      <u val="single"/>
      <sz val="14"/>
      <name val="Arial"/>
      <family val="0"/>
    </font>
    <font>
      <b/>
      <i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b/>
      <sz val="11"/>
      <name val="Arial"/>
      <family val="0"/>
    </font>
    <font>
      <sz val="8"/>
      <name val="MS Sans Serif"/>
      <family val="0"/>
    </font>
    <font>
      <sz val="10"/>
      <name val="MS Sans Serif"/>
      <family val="0"/>
    </font>
    <font>
      <sz val="30"/>
      <color indexed="8"/>
      <name val="Arial Black"/>
      <family val="2"/>
    </font>
    <font>
      <sz val="9"/>
      <color indexed="50"/>
      <name val="Arial Black"/>
      <family val="2"/>
    </font>
    <font>
      <sz val="24"/>
      <color indexed="48"/>
      <name val="Arial Black"/>
      <family val="2"/>
    </font>
    <font>
      <sz val="22"/>
      <color indexed="48"/>
      <name val="Arial Black"/>
      <family val="2"/>
    </font>
    <font>
      <b/>
      <sz val="18"/>
      <color indexed="48"/>
      <name val="Arial Black"/>
      <family val="2"/>
    </font>
    <font>
      <sz val="18"/>
      <color indexed="48"/>
      <name val="Arial Black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 Black"/>
      <family val="2"/>
    </font>
    <font>
      <sz val="24"/>
      <color indexed="53"/>
      <name val="Arial Black"/>
      <family val="2"/>
    </font>
    <font>
      <sz val="22"/>
      <color indexed="53"/>
      <name val="Arial Black"/>
      <family val="2"/>
    </font>
    <font>
      <b/>
      <sz val="18"/>
      <color indexed="53"/>
      <name val="Arial Black"/>
      <family val="2"/>
    </font>
    <font>
      <sz val="18"/>
      <color indexed="53"/>
      <name val="Arial Black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sz val="9"/>
      <color indexed="53"/>
      <name val="Arial Black"/>
      <family val="2"/>
    </font>
    <font>
      <sz val="9"/>
      <color indexed="52"/>
      <name val="Arial Black"/>
      <family val="2"/>
    </font>
    <font>
      <sz val="24"/>
      <color indexed="61"/>
      <name val="Arial Black"/>
      <family val="2"/>
    </font>
    <font>
      <sz val="22"/>
      <color indexed="61"/>
      <name val="Arial Black"/>
      <family val="2"/>
    </font>
    <font>
      <b/>
      <sz val="18"/>
      <color indexed="61"/>
      <name val="Arial Black"/>
      <family val="2"/>
    </font>
    <font>
      <sz val="18"/>
      <color indexed="61"/>
      <name val="Arial Black"/>
      <family val="2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61"/>
      <name val="Arial Black"/>
      <family val="2"/>
    </font>
    <font>
      <sz val="24"/>
      <color indexed="55"/>
      <name val="Arial Black"/>
      <family val="2"/>
    </font>
    <font>
      <sz val="22"/>
      <color indexed="55"/>
      <name val="Arial Black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 Black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23"/>
      <name val="Arial Black"/>
      <family val="2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72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5" xfId="0" applyNumberFormat="1" applyFont="1" applyBorder="1" applyAlignment="1">
      <alignment horizontal="left"/>
    </xf>
    <xf numFmtId="0" fontId="11" fillId="0" borderId="3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4" xfId="0" applyBorder="1" applyAlignment="1">
      <alignment/>
    </xf>
    <xf numFmtId="172" fontId="11" fillId="0" borderId="0" xfId="0" applyNumberFormat="1" applyFont="1" applyAlignment="1">
      <alignment horizontal="right"/>
    </xf>
    <xf numFmtId="0" fontId="2" fillId="0" borderId="5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0" fillId="0" borderId="0" xfId="0" applyAlignment="1">
      <alignment wrapText="1"/>
    </xf>
    <xf numFmtId="172" fontId="4" fillId="0" borderId="12" xfId="0" applyNumberFormat="1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9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2" fillId="0" borderId="0" xfId="19" applyNumberFormat="1" applyFont="1">
      <alignment/>
      <protection/>
    </xf>
    <xf numFmtId="0" fontId="2" fillId="0" borderId="2" xfId="19" applyNumberFormat="1" applyFont="1" applyBorder="1">
      <alignment/>
      <protection/>
    </xf>
    <xf numFmtId="0" fontId="2" fillId="0" borderId="0" xfId="19" applyNumberFormat="1" applyFont="1" applyBorder="1">
      <alignment/>
      <protection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11" fillId="0" borderId="3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/>
    </xf>
    <xf numFmtId="172" fontId="11" fillId="0" borderId="14" xfId="0" applyNumberFormat="1" applyFont="1" applyBorder="1" applyAlignment="1">
      <alignment vertical="center"/>
    </xf>
    <xf numFmtId="173" fontId="7" fillId="0" borderId="14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2" fontId="2" fillId="0" borderId="9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2" fontId="11" fillId="0" borderId="2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173" fontId="10" fillId="0" borderId="2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8" xfId="0" applyNumberFormat="1" applyFont="1" applyBorder="1" applyAlignment="1">
      <alignment/>
    </xf>
    <xf numFmtId="173" fontId="7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173" fontId="7" fillId="0" borderId="3" xfId="0" applyNumberFormat="1" applyFont="1" applyBorder="1" applyAlignment="1">
      <alignment vertical="center"/>
    </xf>
    <xf numFmtId="172" fontId="11" fillId="0" borderId="11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6" xfId="0" applyNumberFormat="1" applyFont="1" applyBorder="1" applyAlignment="1">
      <alignment horizontal="center" vertical="center" wrapText="1"/>
    </xf>
    <xf numFmtId="173" fontId="7" fillId="0" borderId="2" xfId="0" applyNumberFormat="1" applyFont="1" applyBorder="1" applyAlignment="1">
      <alignment vertical="center"/>
    </xf>
    <xf numFmtId="172" fontId="11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5" fontId="13" fillId="0" borderId="0" xfId="20" applyNumberFormat="1" applyFont="1" applyAlignment="1">
      <alignment horizontal="center" vertical="center"/>
      <protection/>
    </xf>
    <xf numFmtId="175" fontId="15" fillId="0" borderId="0" xfId="20" applyNumberFormat="1" applyAlignment="1">
      <alignment/>
      <protection/>
    </xf>
    <xf numFmtId="175" fontId="15" fillId="0" borderId="5" xfId="20" applyNumberFormat="1" applyBorder="1" applyAlignment="1">
      <alignment/>
      <protection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3" xfId="19"/>
    <cellStyle name="Normal_page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" name="AutoShape 25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800100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TextBox 30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 2013
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5" name="AutoShape 31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6" name="TextBox 33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TextBox 34"/>
        <xdr:cNvSpPr txBox="1">
          <a:spLocks noChangeArrowheads="1"/>
        </xdr:cNvSpPr>
      </xdr:nvSpPr>
      <xdr:spPr>
        <a:xfrm>
          <a:off x="828675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8" name="TextBox 36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
2013
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9" name="AutoShape 37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1" name="TextBox 40"/>
        <xdr:cNvSpPr txBox="1">
          <a:spLocks noChangeArrowheads="1"/>
        </xdr:cNvSpPr>
      </xdr:nvSpPr>
      <xdr:spPr>
        <a:xfrm>
          <a:off x="828675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12" name="TextBox 42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
2014
</a:t>
          </a:r>
        </a:p>
      </xdr:txBody>
    </xdr:sp>
    <xdr:clientData/>
  </xdr:twoCellAnchor>
  <xdr:twoCellAnchor>
    <xdr:from>
      <xdr:col>0</xdr:col>
      <xdr:colOff>409575</xdr:colOff>
      <xdr:row>8</xdr:row>
      <xdr:rowOff>9525</xdr:rowOff>
    </xdr:from>
    <xdr:to>
      <xdr:col>1</xdr:col>
      <xdr:colOff>438150</xdr:colOff>
      <xdr:row>59</xdr:row>
      <xdr:rowOff>95250</xdr:rowOff>
    </xdr:to>
    <xdr:sp>
      <xdr:nvSpPr>
        <xdr:cNvPr id="13" name="AutoShape 50"/>
        <xdr:cNvSpPr>
          <a:spLocks/>
        </xdr:cNvSpPr>
      </xdr:nvSpPr>
      <xdr:spPr>
        <a:xfrm rot="5400000">
          <a:off x="409575" y="1304925"/>
          <a:ext cx="790575" cy="834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7</xdr:col>
      <xdr:colOff>419100</xdr:colOff>
      <xdr:row>10</xdr:row>
      <xdr:rowOff>9525</xdr:rowOff>
    </xdr:to>
    <xdr:sp>
      <xdr:nvSpPr>
        <xdr:cNvPr id="14" name="Line 51"/>
        <xdr:cNvSpPr>
          <a:spLocks/>
        </xdr:cNvSpPr>
      </xdr:nvSpPr>
      <xdr:spPr>
        <a:xfrm>
          <a:off x="1552575" y="1628775"/>
          <a:ext cx="4200525" cy="0"/>
        </a:xfrm>
        <a:prstGeom prst="line">
          <a:avLst/>
        </a:prstGeom>
        <a:noFill/>
        <a:ln w="57150" cmpd="thinThick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16</xdr:row>
      <xdr:rowOff>114300</xdr:rowOff>
    </xdr:from>
    <xdr:to>
      <xdr:col>7</xdr:col>
      <xdr:colOff>409575</xdr:colOff>
      <xdr:row>24</xdr:row>
      <xdr:rowOff>152400</xdr:rowOff>
    </xdr:to>
    <xdr:sp>
      <xdr:nvSpPr>
        <xdr:cNvPr id="15" name="TextBox 52"/>
        <xdr:cNvSpPr txBox="1">
          <a:spLocks noChangeArrowheads="1"/>
        </xdr:cNvSpPr>
      </xdr:nvSpPr>
      <xdr:spPr>
        <a:xfrm>
          <a:off x="1514475" y="2705100"/>
          <a:ext cx="4229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61</xdr:row>
      <xdr:rowOff>9525</xdr:rowOff>
    </xdr:from>
    <xdr:to>
      <xdr:col>7</xdr:col>
      <xdr:colOff>600075</xdr:colOff>
      <xdr:row>64</xdr:row>
      <xdr:rowOff>114300</xdr:rowOff>
    </xdr:to>
    <xdr:sp>
      <xdr:nvSpPr>
        <xdr:cNvPr id="16" name="TextBox 53"/>
        <xdr:cNvSpPr txBox="1">
          <a:spLocks noChangeArrowheads="1"/>
        </xdr:cNvSpPr>
      </xdr:nvSpPr>
      <xdr:spPr>
        <a:xfrm>
          <a:off x="828675" y="9886950"/>
          <a:ext cx="5105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0</xdr:col>
      <xdr:colOff>390525</xdr:colOff>
      <xdr:row>60</xdr:row>
      <xdr:rowOff>28575</xdr:rowOff>
    </xdr:from>
    <xdr:to>
      <xdr:col>7</xdr:col>
      <xdr:colOff>685800</xdr:colOff>
      <xdr:row>60</xdr:row>
      <xdr:rowOff>38100</xdr:rowOff>
    </xdr:to>
    <xdr:sp>
      <xdr:nvSpPr>
        <xdr:cNvPr id="17" name="Line 54"/>
        <xdr:cNvSpPr>
          <a:spLocks/>
        </xdr:cNvSpPr>
      </xdr:nvSpPr>
      <xdr:spPr>
        <a:xfrm>
          <a:off x="390525" y="9744075"/>
          <a:ext cx="5629275" cy="9525"/>
        </a:xfrm>
        <a:prstGeom prst="line">
          <a:avLst/>
        </a:prstGeom>
        <a:noFill/>
        <a:ln w="76200" cmpd="tri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152400</xdr:rowOff>
    </xdr:from>
    <xdr:to>
      <xdr:col>6</xdr:col>
      <xdr:colOff>581025</xdr:colOff>
      <xdr:row>40</xdr:row>
      <xdr:rowOff>142875</xdr:rowOff>
    </xdr:to>
    <xdr:sp>
      <xdr:nvSpPr>
        <xdr:cNvPr id="18" name="TextBox 55"/>
        <xdr:cNvSpPr txBox="1">
          <a:spLocks noChangeArrowheads="1"/>
        </xdr:cNvSpPr>
      </xdr:nvSpPr>
      <xdr:spPr>
        <a:xfrm>
          <a:off x="2095500" y="5334000"/>
          <a:ext cx="30575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
2016
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4</xdr:col>
      <xdr:colOff>352425</xdr:colOff>
      <xdr:row>7</xdr:row>
      <xdr:rowOff>9525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8</xdr:row>
      <xdr:rowOff>9525</xdr:rowOff>
    </xdr:from>
    <xdr:to>
      <xdr:col>1</xdr:col>
      <xdr:colOff>438150</xdr:colOff>
      <xdr:row>59</xdr:row>
      <xdr:rowOff>95250</xdr:rowOff>
    </xdr:to>
    <xdr:sp>
      <xdr:nvSpPr>
        <xdr:cNvPr id="20" name="AutoShape 57"/>
        <xdr:cNvSpPr>
          <a:spLocks/>
        </xdr:cNvSpPr>
      </xdr:nvSpPr>
      <xdr:spPr>
        <a:xfrm rot="5400000">
          <a:off x="409575" y="1304925"/>
          <a:ext cx="790575" cy="834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7</xdr:col>
      <xdr:colOff>419100</xdr:colOff>
      <xdr:row>10</xdr:row>
      <xdr:rowOff>9525</xdr:rowOff>
    </xdr:to>
    <xdr:sp>
      <xdr:nvSpPr>
        <xdr:cNvPr id="21" name="Line 58"/>
        <xdr:cNvSpPr>
          <a:spLocks/>
        </xdr:cNvSpPr>
      </xdr:nvSpPr>
      <xdr:spPr>
        <a:xfrm>
          <a:off x="1552575" y="1628775"/>
          <a:ext cx="4200525" cy="0"/>
        </a:xfrm>
        <a:prstGeom prst="line">
          <a:avLst/>
        </a:prstGeom>
        <a:noFill/>
        <a:ln w="57150" cmpd="thinThick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16</xdr:row>
      <xdr:rowOff>114300</xdr:rowOff>
    </xdr:from>
    <xdr:to>
      <xdr:col>7</xdr:col>
      <xdr:colOff>409575</xdr:colOff>
      <xdr:row>24</xdr:row>
      <xdr:rowOff>152400</xdr:rowOff>
    </xdr:to>
    <xdr:sp>
      <xdr:nvSpPr>
        <xdr:cNvPr id="22" name="TextBox 59"/>
        <xdr:cNvSpPr txBox="1">
          <a:spLocks noChangeArrowheads="1"/>
        </xdr:cNvSpPr>
      </xdr:nvSpPr>
      <xdr:spPr>
        <a:xfrm>
          <a:off x="1514475" y="2705100"/>
          <a:ext cx="4229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61</xdr:row>
      <xdr:rowOff>9525</xdr:rowOff>
    </xdr:from>
    <xdr:to>
      <xdr:col>7</xdr:col>
      <xdr:colOff>600075</xdr:colOff>
      <xdr:row>64</xdr:row>
      <xdr:rowOff>114300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828675" y="9886950"/>
          <a:ext cx="5105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1" i="0" u="none" baseline="0">
              <a:solidFill>
                <a:srgbClr val="80808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Tél : 01 47 52 95 80 - Fax : 01 47 08 10 57</a:t>
          </a:r>
          <a:r>
            <a:rPr lang="en-US" cap="none" sz="900" b="1" i="0" u="none" baseline="0">
              <a:solidFill>
                <a:srgbClr val="80808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e-mail : cplub@wanadoo.fr - http://www.cpl-lubrifiants.com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0</xdr:col>
      <xdr:colOff>390525</xdr:colOff>
      <xdr:row>60</xdr:row>
      <xdr:rowOff>28575</xdr:rowOff>
    </xdr:from>
    <xdr:to>
      <xdr:col>7</xdr:col>
      <xdr:colOff>685800</xdr:colOff>
      <xdr:row>60</xdr:row>
      <xdr:rowOff>38100</xdr:rowOff>
    </xdr:to>
    <xdr:sp>
      <xdr:nvSpPr>
        <xdr:cNvPr id="24" name="Line 61"/>
        <xdr:cNvSpPr>
          <a:spLocks/>
        </xdr:cNvSpPr>
      </xdr:nvSpPr>
      <xdr:spPr>
        <a:xfrm>
          <a:off x="390525" y="9744075"/>
          <a:ext cx="5629275" cy="9525"/>
        </a:xfrm>
        <a:prstGeom prst="line">
          <a:avLst/>
        </a:prstGeom>
        <a:noFill/>
        <a:ln w="76200" cmpd="tri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152400</xdr:rowOff>
    </xdr:from>
    <xdr:to>
      <xdr:col>6</xdr:col>
      <xdr:colOff>581025</xdr:colOff>
      <xdr:row>40</xdr:row>
      <xdr:rowOff>142875</xdr:rowOff>
    </xdr:to>
    <xdr:sp>
      <xdr:nvSpPr>
        <xdr:cNvPr id="25" name="TextBox 62"/>
        <xdr:cNvSpPr txBox="1">
          <a:spLocks noChangeArrowheads="1"/>
        </xdr:cNvSpPr>
      </xdr:nvSpPr>
      <xdr:spPr>
        <a:xfrm>
          <a:off x="2095500" y="5334000"/>
          <a:ext cx="30575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DECEMBRE
2017
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5</xdr:col>
      <xdr:colOff>0</xdr:colOff>
      <xdr:row>7</xdr:row>
      <xdr:rowOff>9525</xdr:rowOff>
    </xdr:to>
    <xdr:pic>
      <xdr:nvPicPr>
        <xdr:cNvPr id="2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10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&#233;cembre%202017\SMMARCH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&#233;cembre%202017\SMIQ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MARCHE"/>
    </sheetNames>
    <sheetDataSet>
      <sheetData sheetId="0">
        <row r="6">
          <cell r="AW6">
            <v>20852</v>
          </cell>
          <cell r="CS6">
            <v>19274</v>
          </cell>
          <cell r="CW6">
            <v>287907</v>
          </cell>
          <cell r="DA6">
            <v>292026</v>
          </cell>
        </row>
        <row r="7">
          <cell r="AW7">
            <v>17257</v>
          </cell>
          <cell r="CS7">
            <v>15550</v>
          </cell>
          <cell r="CW7">
            <v>214394</v>
          </cell>
          <cell r="DA7">
            <v>214157</v>
          </cell>
        </row>
        <row r="9">
          <cell r="AW9">
            <v>4303</v>
          </cell>
          <cell r="CS9">
            <v>3202</v>
          </cell>
          <cell r="CW9">
            <v>60411</v>
          </cell>
          <cell r="DA9">
            <v>48047</v>
          </cell>
        </row>
        <row r="10">
          <cell r="AW10">
            <v>42412</v>
          </cell>
          <cell r="CW10">
            <v>562712</v>
          </cell>
        </row>
        <row r="12">
          <cell r="AW12">
            <v>385</v>
          </cell>
          <cell r="CS12">
            <v>467</v>
          </cell>
          <cell r="CW12">
            <v>7617</v>
          </cell>
          <cell r="DA12">
            <v>5922</v>
          </cell>
        </row>
        <row r="13">
          <cell r="AW13">
            <v>742</v>
          </cell>
          <cell r="CS13">
            <v>610</v>
          </cell>
          <cell r="CW13">
            <v>10048</v>
          </cell>
          <cell r="DA13">
            <v>8787</v>
          </cell>
        </row>
        <row r="14">
          <cell r="CS14">
            <v>0</v>
          </cell>
          <cell r="DA14">
            <v>0</v>
          </cell>
        </row>
        <row r="15">
          <cell r="AW15">
            <v>1127</v>
          </cell>
          <cell r="CW15">
            <v>17665</v>
          </cell>
        </row>
        <row r="17">
          <cell r="AW17">
            <v>666</v>
          </cell>
          <cell r="CS17">
            <v>884</v>
          </cell>
          <cell r="CW17">
            <v>9372</v>
          </cell>
          <cell r="DA17">
            <v>8978</v>
          </cell>
        </row>
        <row r="18">
          <cell r="AW18">
            <v>21591</v>
          </cell>
          <cell r="CS18">
            <v>19907</v>
          </cell>
          <cell r="CW18">
            <v>259156</v>
          </cell>
          <cell r="DA18">
            <v>261435</v>
          </cell>
        </row>
        <row r="19">
          <cell r="AW19">
            <v>22257</v>
          </cell>
          <cell r="CW19">
            <v>268528</v>
          </cell>
        </row>
        <row r="20">
          <cell r="AW20">
            <v>45955</v>
          </cell>
          <cell r="CS20">
            <v>44250</v>
          </cell>
          <cell r="CW20">
            <v>575191</v>
          </cell>
          <cell r="DA20">
            <v>576832</v>
          </cell>
        </row>
        <row r="21">
          <cell r="AW21">
            <v>68212</v>
          </cell>
          <cell r="CW21">
            <v>843719</v>
          </cell>
        </row>
        <row r="23">
          <cell r="AW23">
            <v>111751</v>
          </cell>
          <cell r="CW23">
            <v>1424096</v>
          </cell>
        </row>
        <row r="25">
          <cell r="AW25">
            <v>157</v>
          </cell>
          <cell r="CS25">
            <v>169</v>
          </cell>
          <cell r="CW25">
            <v>1477</v>
          </cell>
          <cell r="DA25">
            <v>1510</v>
          </cell>
        </row>
        <row r="27">
          <cell r="AW27">
            <v>7</v>
          </cell>
          <cell r="CS27">
            <v>7</v>
          </cell>
          <cell r="CW27">
            <v>126</v>
          </cell>
          <cell r="DA27">
            <v>127</v>
          </cell>
        </row>
        <row r="29">
          <cell r="AW29">
            <v>6443</v>
          </cell>
          <cell r="CS29">
            <v>7919</v>
          </cell>
          <cell r="CW29">
            <v>92836</v>
          </cell>
          <cell r="DA29">
            <v>96806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IQUAL"/>
    </sheetNames>
    <sheetDataSet>
      <sheetData sheetId="0">
        <row r="6">
          <cell r="AX6">
            <v>11703</v>
          </cell>
          <cell r="CX6">
            <v>162679</v>
          </cell>
        </row>
        <row r="7">
          <cell r="AX7">
            <v>9733</v>
          </cell>
          <cell r="CQ7">
            <v>5882</v>
          </cell>
          <cell r="CR7">
            <v>2653</v>
          </cell>
          <cell r="CS7">
            <v>1077</v>
          </cell>
          <cell r="CT7">
            <v>9612</v>
          </cell>
          <cell r="CX7">
            <v>133600</v>
          </cell>
          <cell r="CY7">
            <v>81514</v>
          </cell>
          <cell r="CZ7">
            <v>43286</v>
          </cell>
          <cell r="DA7">
            <v>14821</v>
          </cell>
          <cell r="DB7">
            <v>139621</v>
          </cell>
        </row>
        <row r="8">
          <cell r="AX8">
            <v>229</v>
          </cell>
          <cell r="CQ8">
            <v>34</v>
          </cell>
          <cell r="CR8">
            <v>80</v>
          </cell>
          <cell r="CS8">
            <v>58</v>
          </cell>
          <cell r="CT8">
            <v>172</v>
          </cell>
          <cell r="CX8">
            <v>4016</v>
          </cell>
          <cell r="CY8">
            <v>1014</v>
          </cell>
          <cell r="CZ8">
            <v>2234</v>
          </cell>
          <cell r="DA8">
            <v>1398</v>
          </cell>
          <cell r="DB8">
            <v>4646</v>
          </cell>
        </row>
        <row r="9">
          <cell r="AX9">
            <v>1741</v>
          </cell>
          <cell r="CQ9">
            <v>737</v>
          </cell>
          <cell r="CR9">
            <v>810</v>
          </cell>
          <cell r="CS9">
            <v>64</v>
          </cell>
          <cell r="CT9">
            <v>1611</v>
          </cell>
          <cell r="CX9">
            <v>25063</v>
          </cell>
          <cell r="CY9">
            <v>10879</v>
          </cell>
          <cell r="CZ9">
            <v>10774</v>
          </cell>
          <cell r="DA9">
            <v>686</v>
          </cell>
          <cell r="DB9">
            <v>22339</v>
          </cell>
        </row>
        <row r="10">
          <cell r="AX10">
            <v>4309</v>
          </cell>
          <cell r="CQ10">
            <v>2063</v>
          </cell>
          <cell r="CR10">
            <v>1208</v>
          </cell>
          <cell r="CS10">
            <v>206</v>
          </cell>
          <cell r="CT10">
            <v>3477</v>
          </cell>
          <cell r="CX10">
            <v>57162</v>
          </cell>
          <cell r="CY10">
            <v>34390</v>
          </cell>
          <cell r="CZ10">
            <v>17908</v>
          </cell>
          <cell r="DA10">
            <v>3137</v>
          </cell>
          <cell r="DB10">
            <v>55435</v>
          </cell>
        </row>
        <row r="11">
          <cell r="AX11">
            <v>616</v>
          </cell>
          <cell r="CQ11">
            <v>317</v>
          </cell>
          <cell r="CR11">
            <v>239</v>
          </cell>
          <cell r="CS11">
            <v>24</v>
          </cell>
          <cell r="CT11">
            <v>580</v>
          </cell>
          <cell r="CX11">
            <v>9871</v>
          </cell>
          <cell r="CY11">
            <v>5292</v>
          </cell>
          <cell r="CZ11">
            <v>4082</v>
          </cell>
          <cell r="DA11">
            <v>443</v>
          </cell>
          <cell r="DB11">
            <v>9817</v>
          </cell>
        </row>
        <row r="12">
          <cell r="AX12">
            <v>266</v>
          </cell>
          <cell r="CQ12">
            <v>84</v>
          </cell>
          <cell r="CR12">
            <v>104</v>
          </cell>
          <cell r="CS12">
            <v>27</v>
          </cell>
          <cell r="CT12">
            <v>215</v>
          </cell>
          <cell r="CX12">
            <v>3903</v>
          </cell>
          <cell r="CY12">
            <v>1423</v>
          </cell>
          <cell r="CZ12">
            <v>1744</v>
          </cell>
          <cell r="DA12">
            <v>553</v>
          </cell>
          <cell r="DB12">
            <v>3720</v>
          </cell>
        </row>
        <row r="13">
          <cell r="AX13">
            <v>609</v>
          </cell>
          <cell r="CQ13">
            <v>389</v>
          </cell>
          <cell r="CR13">
            <v>144</v>
          </cell>
          <cell r="CS13">
            <v>37</v>
          </cell>
          <cell r="CT13">
            <v>570</v>
          </cell>
          <cell r="CX13">
            <v>8863</v>
          </cell>
          <cell r="CY13">
            <v>6768</v>
          </cell>
          <cell r="CZ13">
            <v>2221</v>
          </cell>
          <cell r="DA13">
            <v>530</v>
          </cell>
          <cell r="DB13">
            <v>9519</v>
          </cell>
        </row>
        <row r="14">
          <cell r="AX14">
            <v>2739</v>
          </cell>
          <cell r="CQ14">
            <v>1664</v>
          </cell>
          <cell r="CR14">
            <v>739</v>
          </cell>
          <cell r="CS14">
            <v>155</v>
          </cell>
          <cell r="CT14">
            <v>2558</v>
          </cell>
          <cell r="CX14">
            <v>37489</v>
          </cell>
          <cell r="CY14">
            <v>24254</v>
          </cell>
          <cell r="CZ14">
            <v>12457</v>
          </cell>
          <cell r="DA14">
            <v>2181</v>
          </cell>
          <cell r="DB14">
            <v>38892</v>
          </cell>
        </row>
        <row r="15">
          <cell r="AX15">
            <v>89</v>
          </cell>
          <cell r="CQ15">
            <v>27</v>
          </cell>
          <cell r="CR15">
            <v>47</v>
          </cell>
          <cell r="CS15">
            <v>1</v>
          </cell>
          <cell r="CT15">
            <v>75</v>
          </cell>
          <cell r="CX15">
            <v>1463</v>
          </cell>
          <cell r="CY15">
            <v>815</v>
          </cell>
          <cell r="CZ15">
            <v>576</v>
          </cell>
          <cell r="DA15">
            <v>27</v>
          </cell>
          <cell r="DB15">
            <v>1418</v>
          </cell>
        </row>
        <row r="16">
          <cell r="AX16">
            <v>521</v>
          </cell>
          <cell r="CQ16">
            <v>181</v>
          </cell>
          <cell r="CR16">
            <v>175</v>
          </cell>
          <cell r="CS16">
            <v>48</v>
          </cell>
          <cell r="CT16">
            <v>404</v>
          </cell>
          <cell r="CX16">
            <v>6477</v>
          </cell>
          <cell r="CY16">
            <v>2573</v>
          </cell>
          <cell r="CZ16">
            <v>2965</v>
          </cell>
          <cell r="DA16">
            <v>1081</v>
          </cell>
          <cell r="DB16">
            <v>6619</v>
          </cell>
        </row>
        <row r="18">
          <cell r="AX18">
            <v>20852</v>
          </cell>
          <cell r="CX18">
            <v>287907</v>
          </cell>
        </row>
        <row r="20">
          <cell r="AX20">
            <v>513</v>
          </cell>
          <cell r="CX20">
            <v>5562</v>
          </cell>
        </row>
        <row r="21">
          <cell r="AX21">
            <v>52</v>
          </cell>
          <cell r="CQ21">
            <v>38</v>
          </cell>
          <cell r="CR21">
            <v>2</v>
          </cell>
          <cell r="CS21">
            <v>0</v>
          </cell>
          <cell r="CT21">
            <v>40</v>
          </cell>
          <cell r="CX21">
            <v>631</v>
          </cell>
          <cell r="CY21">
            <v>582</v>
          </cell>
          <cell r="CZ21">
            <v>33</v>
          </cell>
          <cell r="DA21">
            <v>0</v>
          </cell>
          <cell r="DB21">
            <v>615</v>
          </cell>
        </row>
        <row r="22">
          <cell r="AX22">
            <v>461</v>
          </cell>
          <cell r="CQ22">
            <v>327</v>
          </cell>
          <cell r="CR22">
            <v>101</v>
          </cell>
          <cell r="CS22">
            <v>0</v>
          </cell>
          <cell r="CT22">
            <v>428</v>
          </cell>
          <cell r="CX22">
            <v>4931</v>
          </cell>
          <cell r="CY22">
            <v>4200</v>
          </cell>
          <cell r="CZ22">
            <v>1348</v>
          </cell>
          <cell r="DA22">
            <v>3</v>
          </cell>
          <cell r="DB22">
            <v>5551</v>
          </cell>
        </row>
        <row r="23">
          <cell r="AX23">
            <v>681</v>
          </cell>
          <cell r="CQ23">
            <v>396</v>
          </cell>
          <cell r="CR23">
            <v>150</v>
          </cell>
          <cell r="CS23">
            <v>73</v>
          </cell>
          <cell r="CT23">
            <v>619</v>
          </cell>
          <cell r="CX23">
            <v>8589</v>
          </cell>
          <cell r="CY23">
            <v>5538</v>
          </cell>
          <cell r="CZ23">
            <v>2137</v>
          </cell>
          <cell r="DA23">
            <v>1041</v>
          </cell>
          <cell r="DB23">
            <v>8716</v>
          </cell>
        </row>
        <row r="24">
          <cell r="AX24">
            <v>5730</v>
          </cell>
          <cell r="CX24">
            <v>78315</v>
          </cell>
        </row>
        <row r="25">
          <cell r="AX25">
            <v>2112</v>
          </cell>
          <cell r="CQ25">
            <v>922</v>
          </cell>
          <cell r="CR25">
            <v>773</v>
          </cell>
          <cell r="CS25">
            <v>280</v>
          </cell>
          <cell r="CT25">
            <v>1975</v>
          </cell>
          <cell r="CX25">
            <v>27790</v>
          </cell>
          <cell r="CY25">
            <v>14317</v>
          </cell>
          <cell r="CZ25">
            <v>9294</v>
          </cell>
          <cell r="DA25">
            <v>3895</v>
          </cell>
          <cell r="DB25">
            <v>27506</v>
          </cell>
        </row>
        <row r="26">
          <cell r="AX26">
            <v>3067</v>
          </cell>
          <cell r="CQ26">
            <v>1287</v>
          </cell>
          <cell r="CR26">
            <v>1693</v>
          </cell>
          <cell r="CS26">
            <v>219</v>
          </cell>
          <cell r="CT26">
            <v>3199</v>
          </cell>
          <cell r="CX26">
            <v>44822</v>
          </cell>
          <cell r="CY26">
            <v>17837</v>
          </cell>
          <cell r="CZ26">
            <v>24501</v>
          </cell>
          <cell r="DA26">
            <v>2935</v>
          </cell>
          <cell r="DB26">
            <v>45273</v>
          </cell>
        </row>
        <row r="27">
          <cell r="AX27">
            <v>551</v>
          </cell>
          <cell r="CQ27">
            <v>31</v>
          </cell>
          <cell r="CR27">
            <v>46</v>
          </cell>
          <cell r="CS27">
            <v>140</v>
          </cell>
          <cell r="CT27">
            <v>217</v>
          </cell>
          <cell r="CX27">
            <v>5703</v>
          </cell>
          <cell r="CY27">
            <v>410</v>
          </cell>
          <cell r="CZ27">
            <v>346</v>
          </cell>
          <cell r="DA27">
            <v>5404</v>
          </cell>
          <cell r="DB27">
            <v>6160</v>
          </cell>
        </row>
        <row r="28">
          <cell r="AX28">
            <v>1646</v>
          </cell>
          <cell r="CQ28">
            <v>671</v>
          </cell>
          <cell r="CR28">
            <v>152</v>
          </cell>
          <cell r="CS28">
            <v>463</v>
          </cell>
          <cell r="CT28">
            <v>1286</v>
          </cell>
          <cell r="CX28">
            <v>17066</v>
          </cell>
          <cell r="CY28">
            <v>9577</v>
          </cell>
          <cell r="CZ28">
            <v>2065</v>
          </cell>
          <cell r="DA28">
            <v>6841</v>
          </cell>
          <cell r="DB28">
            <v>18483</v>
          </cell>
        </row>
        <row r="29">
          <cell r="AX29">
            <v>393</v>
          </cell>
          <cell r="CQ29">
            <v>43</v>
          </cell>
          <cell r="CR29">
            <v>74</v>
          </cell>
          <cell r="CS29">
            <v>200</v>
          </cell>
          <cell r="CT29">
            <v>317</v>
          </cell>
          <cell r="CX29">
            <v>3306</v>
          </cell>
          <cell r="CY29">
            <v>382</v>
          </cell>
          <cell r="CZ29">
            <v>547</v>
          </cell>
          <cell r="DA29">
            <v>1987</v>
          </cell>
          <cell r="DB29">
            <v>2916</v>
          </cell>
        </row>
        <row r="30">
          <cell r="AX30">
            <v>2655</v>
          </cell>
          <cell r="CQ30">
            <v>385</v>
          </cell>
          <cell r="CR30">
            <v>314</v>
          </cell>
          <cell r="CS30">
            <v>1433</v>
          </cell>
          <cell r="CT30">
            <v>2132</v>
          </cell>
          <cell r="CX30">
            <v>27420</v>
          </cell>
          <cell r="CY30">
            <v>5507</v>
          </cell>
          <cell r="CZ30">
            <v>4278</v>
          </cell>
          <cell r="DA30">
            <v>17418</v>
          </cell>
          <cell r="DB30">
            <v>27203</v>
          </cell>
        </row>
        <row r="31">
          <cell r="AX31">
            <v>2072</v>
          </cell>
          <cell r="CQ31">
            <v>174</v>
          </cell>
          <cell r="CR31">
            <v>392</v>
          </cell>
          <cell r="CS31">
            <v>1297</v>
          </cell>
          <cell r="CT31">
            <v>1863</v>
          </cell>
          <cell r="CX31">
            <v>24089</v>
          </cell>
          <cell r="CY31">
            <v>1986</v>
          </cell>
          <cell r="CZ31">
            <v>5377</v>
          </cell>
          <cell r="DA31">
            <v>17607</v>
          </cell>
          <cell r="DB31">
            <v>24970</v>
          </cell>
        </row>
        <row r="32">
          <cell r="AX32">
            <v>154</v>
          </cell>
          <cell r="CQ32">
            <v>57</v>
          </cell>
          <cell r="CR32">
            <v>75</v>
          </cell>
          <cell r="CS32">
            <v>68</v>
          </cell>
          <cell r="CT32">
            <v>200</v>
          </cell>
          <cell r="CX32">
            <v>2488</v>
          </cell>
          <cell r="CY32">
            <v>621</v>
          </cell>
          <cell r="CZ32">
            <v>1132</v>
          </cell>
          <cell r="DA32">
            <v>767</v>
          </cell>
          <cell r="DB32">
            <v>2520</v>
          </cell>
        </row>
        <row r="33">
          <cell r="AX33">
            <v>246</v>
          </cell>
          <cell r="CQ33">
            <v>188</v>
          </cell>
          <cell r="CR33">
            <v>15</v>
          </cell>
          <cell r="CS33">
            <v>0</v>
          </cell>
          <cell r="CT33">
            <v>203</v>
          </cell>
          <cell r="CX33">
            <v>3094</v>
          </cell>
          <cell r="CY33">
            <v>2731</v>
          </cell>
          <cell r="CZ33">
            <v>161</v>
          </cell>
          <cell r="DA33">
            <v>4</v>
          </cell>
          <cell r="DB33">
            <v>2896</v>
          </cell>
        </row>
        <row r="34">
          <cell r="AX34">
            <v>556</v>
          </cell>
          <cell r="CQ34">
            <v>38</v>
          </cell>
          <cell r="CR34">
            <v>472</v>
          </cell>
          <cell r="CS34">
            <v>0</v>
          </cell>
          <cell r="CT34">
            <v>510</v>
          </cell>
          <cell r="CX34">
            <v>10887</v>
          </cell>
          <cell r="CY34">
            <v>651</v>
          </cell>
          <cell r="CZ34">
            <v>6397</v>
          </cell>
          <cell r="DA34">
            <v>0</v>
          </cell>
          <cell r="DB34">
            <v>7048</v>
          </cell>
        </row>
        <row r="35">
          <cell r="AX35">
            <v>206</v>
          </cell>
          <cell r="CX35">
            <v>2648</v>
          </cell>
        </row>
        <row r="36">
          <cell r="AX36">
            <v>82</v>
          </cell>
          <cell r="CQ36">
            <v>29</v>
          </cell>
          <cell r="CR36">
            <v>11</v>
          </cell>
          <cell r="CS36">
            <v>3</v>
          </cell>
          <cell r="CT36">
            <v>43</v>
          </cell>
          <cell r="CX36">
            <v>1099</v>
          </cell>
          <cell r="CY36">
            <v>762</v>
          </cell>
          <cell r="CZ36">
            <v>150</v>
          </cell>
          <cell r="DA36">
            <v>37</v>
          </cell>
          <cell r="DB36">
            <v>949</v>
          </cell>
        </row>
        <row r="37">
          <cell r="AX37">
            <v>124</v>
          </cell>
          <cell r="CQ37">
            <v>115</v>
          </cell>
          <cell r="CR37">
            <v>35</v>
          </cell>
          <cell r="CS37">
            <v>7</v>
          </cell>
          <cell r="CT37">
            <v>157</v>
          </cell>
          <cell r="CX37">
            <v>1549</v>
          </cell>
          <cell r="CY37">
            <v>969</v>
          </cell>
          <cell r="CZ37">
            <v>556</v>
          </cell>
          <cell r="DA37">
            <v>89</v>
          </cell>
          <cell r="DB37">
            <v>1614</v>
          </cell>
        </row>
        <row r="38">
          <cell r="AX38">
            <v>1506</v>
          </cell>
          <cell r="CX38">
            <v>20823</v>
          </cell>
        </row>
        <row r="39">
          <cell r="AX39">
            <v>293</v>
          </cell>
          <cell r="CQ39">
            <v>166</v>
          </cell>
          <cell r="CR39">
            <v>76</v>
          </cell>
          <cell r="CS39">
            <v>56</v>
          </cell>
          <cell r="CT39">
            <v>298</v>
          </cell>
          <cell r="CX39">
            <v>4349</v>
          </cell>
          <cell r="CY39">
            <v>2123</v>
          </cell>
          <cell r="CZ39">
            <v>1112</v>
          </cell>
          <cell r="DA39">
            <v>715</v>
          </cell>
          <cell r="DB39">
            <v>3950</v>
          </cell>
        </row>
        <row r="40">
          <cell r="AX40">
            <v>1213</v>
          </cell>
          <cell r="CQ40">
            <v>245</v>
          </cell>
          <cell r="CR40">
            <v>764</v>
          </cell>
          <cell r="CS40">
            <v>282</v>
          </cell>
          <cell r="CT40">
            <v>1291</v>
          </cell>
          <cell r="CX40">
            <v>16474</v>
          </cell>
          <cell r="CY40">
            <v>3516</v>
          </cell>
          <cell r="CZ40">
            <v>10489</v>
          </cell>
          <cell r="DA40">
            <v>3196</v>
          </cell>
          <cell r="DB40">
            <v>17201</v>
          </cell>
        </row>
        <row r="41">
          <cell r="AX41">
            <v>899</v>
          </cell>
          <cell r="CX41">
            <v>10107</v>
          </cell>
        </row>
        <row r="42">
          <cell r="AX42">
            <v>739</v>
          </cell>
          <cell r="CQ42">
            <v>22</v>
          </cell>
          <cell r="CR42">
            <v>16</v>
          </cell>
          <cell r="CS42">
            <v>572</v>
          </cell>
          <cell r="CT42">
            <v>610</v>
          </cell>
          <cell r="CX42">
            <v>7758</v>
          </cell>
          <cell r="CY42">
            <v>361</v>
          </cell>
          <cell r="CZ42">
            <v>296</v>
          </cell>
          <cell r="DA42">
            <v>7372</v>
          </cell>
          <cell r="DB42">
            <v>8029</v>
          </cell>
        </row>
        <row r="43">
          <cell r="AX43">
            <v>13</v>
          </cell>
          <cell r="CQ43">
            <v>8</v>
          </cell>
          <cell r="CR43">
            <v>5</v>
          </cell>
          <cell r="CS43">
            <v>0</v>
          </cell>
          <cell r="CT43">
            <v>13</v>
          </cell>
          <cell r="CX43">
            <v>208</v>
          </cell>
          <cell r="CY43">
            <v>163</v>
          </cell>
          <cell r="CZ43">
            <v>25</v>
          </cell>
          <cell r="DA43">
            <v>0</v>
          </cell>
          <cell r="DB43">
            <v>188</v>
          </cell>
        </row>
        <row r="44">
          <cell r="AX44">
            <v>119</v>
          </cell>
          <cell r="CQ44">
            <v>82</v>
          </cell>
          <cell r="CR44">
            <v>27</v>
          </cell>
          <cell r="CS44">
            <v>29</v>
          </cell>
          <cell r="CT44">
            <v>138</v>
          </cell>
          <cell r="CX44">
            <v>1919</v>
          </cell>
          <cell r="CY44">
            <v>1314</v>
          </cell>
          <cell r="CZ44">
            <v>450</v>
          </cell>
          <cell r="DA44">
            <v>443</v>
          </cell>
          <cell r="DB44">
            <v>2207</v>
          </cell>
        </row>
        <row r="45">
          <cell r="AX45">
            <v>28</v>
          </cell>
          <cell r="CQ45">
            <v>1</v>
          </cell>
          <cell r="CR45">
            <v>7</v>
          </cell>
          <cell r="CS45">
            <v>3</v>
          </cell>
          <cell r="CT45">
            <v>11</v>
          </cell>
          <cell r="CX45">
            <v>222</v>
          </cell>
          <cell r="CY45">
            <v>19</v>
          </cell>
          <cell r="CZ45">
            <v>92</v>
          </cell>
          <cell r="DA45">
            <v>51</v>
          </cell>
          <cell r="DB45">
            <v>162</v>
          </cell>
        </row>
        <row r="47">
          <cell r="AX47">
            <v>17257</v>
          </cell>
          <cell r="CX47">
            <v>214394</v>
          </cell>
        </row>
        <row r="49">
          <cell r="AX49">
            <v>4303</v>
          </cell>
          <cell r="CQ49">
            <v>1643</v>
          </cell>
          <cell r="CR49">
            <v>1363</v>
          </cell>
          <cell r="CS49">
            <v>196</v>
          </cell>
          <cell r="CT49">
            <v>3202</v>
          </cell>
          <cell r="CX49">
            <v>60411</v>
          </cell>
          <cell r="CY49">
            <v>26393</v>
          </cell>
          <cell r="CZ49">
            <v>18390</v>
          </cell>
          <cell r="DA49">
            <v>3264</v>
          </cell>
          <cell r="DB49">
            <v>48047</v>
          </cell>
        </row>
        <row r="51">
          <cell r="AX51">
            <v>42412</v>
          </cell>
          <cell r="CX51">
            <v>562712</v>
          </cell>
        </row>
        <row r="53">
          <cell r="AX53">
            <v>157</v>
          </cell>
          <cell r="CQ53">
            <v>4</v>
          </cell>
          <cell r="CR53">
            <v>98</v>
          </cell>
          <cell r="CS53">
            <v>67</v>
          </cell>
          <cell r="CT53">
            <v>169</v>
          </cell>
          <cell r="CX53">
            <v>1477</v>
          </cell>
          <cell r="CY53">
            <v>78</v>
          </cell>
          <cell r="CZ53">
            <v>586</v>
          </cell>
          <cell r="DA53">
            <v>846</v>
          </cell>
          <cell r="DB53">
            <v>1510</v>
          </cell>
        </row>
        <row r="55">
          <cell r="AX55">
            <v>7</v>
          </cell>
          <cell r="CQ55">
            <v>3</v>
          </cell>
          <cell r="CR55">
            <v>4</v>
          </cell>
          <cell r="CS55">
            <v>0</v>
          </cell>
          <cell r="CT55">
            <v>7</v>
          </cell>
          <cell r="CX55">
            <v>126</v>
          </cell>
          <cell r="CY55">
            <v>50</v>
          </cell>
          <cell r="CZ55">
            <v>77</v>
          </cell>
          <cell r="DA55">
            <v>0</v>
          </cell>
          <cell r="DB55">
            <v>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E47" sqref="E47"/>
    </sheetView>
  </sheetViews>
  <sheetFormatPr defaultColWidth="11.421875" defaultRowHeight="12.75"/>
  <sheetData/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7">
      <selection activeCell="A1" sqref="A1:B1"/>
    </sheetView>
  </sheetViews>
  <sheetFormatPr defaultColWidth="11.421875" defaultRowHeight="12.75"/>
  <cols>
    <col min="1" max="1" width="2.7109375" style="6" customWidth="1"/>
    <col min="2" max="2" width="3.7109375" style="7" customWidth="1"/>
    <col min="3" max="3" width="29.8515625" style="7" customWidth="1"/>
    <col min="4" max="4" width="9.7109375" style="8" customWidth="1"/>
    <col min="5" max="5" width="9.00390625" style="7" customWidth="1"/>
    <col min="6" max="6" width="9.7109375" style="7" customWidth="1"/>
    <col min="7" max="7" width="8.8515625" style="7" customWidth="1"/>
    <col min="8" max="16384" width="11.421875" style="1" customWidth="1"/>
  </cols>
  <sheetData>
    <row r="2" spans="1:7" ht="12" customHeight="1">
      <c r="A2" s="147" t="s">
        <v>0</v>
      </c>
      <c r="B2" s="147"/>
      <c r="C2" s="147"/>
      <c r="D2" s="147"/>
      <c r="E2" s="147"/>
      <c r="F2" s="147"/>
      <c r="G2" s="147"/>
    </row>
    <row r="3" spans="1:7" ht="12" customHeight="1">
      <c r="A3" s="147"/>
      <c r="B3" s="147"/>
      <c r="C3" s="147"/>
      <c r="D3" s="147"/>
      <c r="E3" s="147"/>
      <c r="F3" s="147"/>
      <c r="G3" s="147"/>
    </row>
    <row r="4" spans="1:7" ht="18">
      <c r="A4" s="148" t="s">
        <v>110</v>
      </c>
      <c r="B4" s="146"/>
      <c r="C4" s="146"/>
      <c r="D4" s="146"/>
      <c r="E4" s="146"/>
      <c r="F4" s="146"/>
      <c r="G4" s="146"/>
    </row>
    <row r="5" spans="1:7" ht="12" customHeight="1">
      <c r="A5" s="3"/>
      <c r="B5" s="4"/>
      <c r="C5" s="4"/>
      <c r="D5" s="5"/>
      <c r="E5" s="4"/>
      <c r="F5" s="4"/>
      <c r="G5" s="4"/>
    </row>
    <row r="6" ht="12" customHeight="1"/>
    <row r="7" spans="1:7" ht="15.75" customHeight="1">
      <c r="A7" s="149" t="s">
        <v>1</v>
      </c>
      <c r="B7" s="150"/>
      <c r="C7" s="151"/>
      <c r="D7" s="157" t="s">
        <v>111</v>
      </c>
      <c r="E7" s="151"/>
      <c r="F7" s="158" t="s">
        <v>112</v>
      </c>
      <c r="G7" s="159"/>
    </row>
    <row r="8" spans="1:7" ht="15.75" customHeight="1">
      <c r="A8" s="152"/>
      <c r="B8" s="146"/>
      <c r="C8" s="153"/>
      <c r="D8" s="154"/>
      <c r="E8" s="156"/>
      <c r="F8" s="160"/>
      <c r="G8" s="161"/>
    </row>
    <row r="9" spans="1:7" ht="12.75" customHeight="1">
      <c r="A9" s="152"/>
      <c r="B9" s="146"/>
      <c r="C9" s="153"/>
      <c r="D9" s="162" t="s">
        <v>2</v>
      </c>
      <c r="E9" s="143" t="s">
        <v>3</v>
      </c>
      <c r="F9" s="162" t="s">
        <v>2</v>
      </c>
      <c r="G9" s="143" t="s">
        <v>3</v>
      </c>
    </row>
    <row r="10" spans="1:7" ht="12.75" customHeight="1">
      <c r="A10" s="154"/>
      <c r="B10" s="155"/>
      <c r="C10" s="156"/>
      <c r="D10" s="144"/>
      <c r="E10" s="144"/>
      <c r="F10" s="144"/>
      <c r="G10" s="144"/>
    </row>
    <row r="11" spans="1:7" ht="7.5" customHeight="1">
      <c r="A11" s="9"/>
      <c r="B11" s="10"/>
      <c r="C11" s="11"/>
      <c r="D11" s="12"/>
      <c r="E11" s="13"/>
      <c r="F11" s="12"/>
      <c r="G11" s="14"/>
    </row>
    <row r="12" spans="1:7" ht="18">
      <c r="A12" s="9"/>
      <c r="B12" s="15" t="s">
        <v>113</v>
      </c>
      <c r="C12" s="11"/>
      <c r="D12" s="12"/>
      <c r="E12" s="16"/>
      <c r="F12" s="12"/>
      <c r="G12" s="17"/>
    </row>
    <row r="13" spans="1:7" ht="7.5" customHeight="1">
      <c r="A13" s="9"/>
      <c r="B13" s="10"/>
      <c r="C13" s="11"/>
      <c r="D13" s="12"/>
      <c r="E13" s="14"/>
      <c r="F13" s="12"/>
      <c r="G13" s="14"/>
    </row>
    <row r="14" spans="1:7" ht="12">
      <c r="A14" s="9"/>
      <c r="B14" s="10" t="s">
        <v>4</v>
      </c>
      <c r="C14" s="11"/>
      <c r="D14" s="12">
        <f>'[1]SMMARCHE'!$CS$6</f>
        <v>19274</v>
      </c>
      <c r="E14" s="14">
        <f>(D14-'[1]SMMARCHE'!$AW$6)/'[1]SMMARCHE'!$AW$6</f>
        <v>-0.07567619413005947</v>
      </c>
      <c r="F14" s="12">
        <f>'[1]SMMARCHE'!$DA$6</f>
        <v>292026</v>
      </c>
      <c r="G14" s="14">
        <f>(F14-'[1]SMMARCHE'!$CW$6)/'[1]SMMARCHE'!$CW$6</f>
        <v>0.014306703206243682</v>
      </c>
    </row>
    <row r="15" spans="1:7" ht="7.5" customHeight="1">
      <c r="A15" s="9"/>
      <c r="B15" s="18"/>
      <c r="C15" s="13"/>
      <c r="D15" s="114"/>
      <c r="E15" s="14"/>
      <c r="F15" s="114"/>
      <c r="G15" s="14"/>
    </row>
    <row r="16" spans="1:7" ht="12">
      <c r="A16" s="9"/>
      <c r="B16" s="10" t="s">
        <v>5</v>
      </c>
      <c r="C16" s="11"/>
      <c r="D16" s="12">
        <f>'[1]SMMARCHE'!$CS$7</f>
        <v>15550</v>
      </c>
      <c r="E16" s="14">
        <f>(D16-'[1]SMMARCHE'!$AW$7)/'[1]SMMARCHE'!$AW$7</f>
        <v>-0.09891638175812714</v>
      </c>
      <c r="F16" s="12">
        <f>'[1]SMMARCHE'!$DA$7</f>
        <v>214157</v>
      </c>
      <c r="G16" s="14">
        <f>(F16-'[1]SMMARCHE'!$CW$7)/'[1]SMMARCHE'!$CW$7</f>
        <v>-0.0011054413836208102</v>
      </c>
    </row>
    <row r="17" spans="1:7" ht="3" customHeight="1">
      <c r="A17" s="9"/>
      <c r="B17" s="10"/>
      <c r="C17" s="11"/>
      <c r="D17" s="19"/>
      <c r="E17" s="20"/>
      <c r="F17" s="19"/>
      <c r="G17" s="20"/>
    </row>
    <row r="18" spans="1:7" ht="3.75" customHeight="1">
      <c r="A18" s="9"/>
      <c r="B18" s="10"/>
      <c r="C18" s="11"/>
      <c r="D18" s="12"/>
      <c r="E18" s="14"/>
      <c r="F18" s="12"/>
      <c r="G18" s="14"/>
    </row>
    <row r="19" spans="1:7" ht="12">
      <c r="A19" s="9"/>
      <c r="B19" s="10"/>
      <c r="C19" s="21" t="s">
        <v>6</v>
      </c>
      <c r="D19" s="12">
        <f>SUM(D14:D16)</f>
        <v>34824</v>
      </c>
      <c r="E19" s="14">
        <f>(D19-'[1]SMMARCHE'!$AW$6-'[1]SMMARCHE'!$AW$7)/('[1]SMMARCHE'!$AW$6+'[1]SMMARCHE'!$AW$7)</f>
        <v>-0.08620011021018657</v>
      </c>
      <c r="F19" s="12">
        <f>SUM(F14:F16)</f>
        <v>506183</v>
      </c>
      <c r="G19" s="14">
        <f>(F19-'[1]SMMARCHE'!$CW$6-'[1]SMMARCHE'!$CW$7)/('[1]SMMARCHE'!$CW$6+'[1]SMMARCHE'!$CW$7)</f>
        <v>0.0077284337478922</v>
      </c>
    </row>
    <row r="20" spans="1:7" ht="3.75" customHeight="1">
      <c r="A20" s="9"/>
      <c r="B20" s="10"/>
      <c r="C20" s="11"/>
      <c r="D20" s="12"/>
      <c r="E20" s="14"/>
      <c r="F20" s="12"/>
      <c r="G20" s="14"/>
    </row>
    <row r="21" spans="1:7" ht="12">
      <c r="A21" s="9"/>
      <c r="B21" s="10" t="s">
        <v>7</v>
      </c>
      <c r="C21" s="11"/>
      <c r="D21" s="12">
        <f>'[1]SMMARCHE'!$CS$9</f>
        <v>3202</v>
      </c>
      <c r="E21" s="14">
        <f>(D21-'[1]SMMARCHE'!$AW$9)/'[1]SMMARCHE'!$AW$9</f>
        <v>-0.25586799907041596</v>
      </c>
      <c r="F21" s="12">
        <f>'[1]SMMARCHE'!$DA$9</f>
        <v>48047</v>
      </c>
      <c r="G21" s="14">
        <f>(F21-'[1]SMMARCHE'!$CW$9)/'[1]SMMARCHE'!$CW$9</f>
        <v>-0.20466471338001357</v>
      </c>
    </row>
    <row r="22" spans="1:7" ht="3" customHeight="1">
      <c r="A22" s="9"/>
      <c r="B22" s="10"/>
      <c r="C22" s="11"/>
      <c r="D22" s="19"/>
      <c r="E22" s="20"/>
      <c r="F22" s="19"/>
      <c r="G22" s="20"/>
    </row>
    <row r="23" spans="1:7" ht="3.75" customHeight="1">
      <c r="A23" s="9"/>
      <c r="B23" s="10"/>
      <c r="C23" s="11"/>
      <c r="D23" s="12"/>
      <c r="E23" s="14"/>
      <c r="F23" s="12"/>
      <c r="G23" s="14"/>
    </row>
    <row r="24" spans="1:7" ht="15.75" customHeight="1">
      <c r="A24" s="9"/>
      <c r="B24" s="10"/>
      <c r="C24" s="22" t="s">
        <v>8</v>
      </c>
      <c r="D24" s="115">
        <f>SUM(D19:D21)</f>
        <v>38026</v>
      </c>
      <c r="E24" s="116">
        <f>(D24-'[1]SMMARCHE'!$AW$10)/'[1]SMMARCHE'!$AW$10</f>
        <v>-0.10341412807695935</v>
      </c>
      <c r="F24" s="115">
        <f>SUM(F19:F21)</f>
        <v>554230</v>
      </c>
      <c r="G24" s="116">
        <f>(F24-'[1]SMMARCHE'!$CW$10)/'[1]SMMARCHE'!$CW$10</f>
        <v>-0.015073430102787926</v>
      </c>
    </row>
    <row r="25" spans="1:7" ht="3.75" customHeight="1">
      <c r="A25" s="23"/>
      <c r="B25" s="24"/>
      <c r="C25" s="25"/>
      <c r="D25" s="88"/>
      <c r="E25" s="117"/>
      <c r="F25" s="88"/>
      <c r="G25" s="117"/>
    </row>
    <row r="26" spans="1:7" ht="7.5" customHeight="1">
      <c r="A26" s="9"/>
      <c r="B26" s="10"/>
      <c r="C26" s="11"/>
      <c r="D26" s="12"/>
      <c r="E26" s="13"/>
      <c r="F26" s="12"/>
      <c r="G26" s="13"/>
    </row>
    <row r="27" spans="1:7" ht="18">
      <c r="A27" s="9"/>
      <c r="B27" s="15" t="s">
        <v>107</v>
      </c>
      <c r="C27" s="11"/>
      <c r="D27" s="12"/>
      <c r="E27" s="16"/>
      <c r="F27" s="12"/>
      <c r="G27" s="16"/>
    </row>
    <row r="28" spans="1:7" ht="7.5" customHeight="1">
      <c r="A28" s="9"/>
      <c r="B28" s="10"/>
      <c r="C28" s="11"/>
      <c r="D28" s="12"/>
      <c r="E28" s="14"/>
      <c r="F28" s="12"/>
      <c r="G28" s="14"/>
    </row>
    <row r="29" spans="1:7" ht="12">
      <c r="A29" s="9"/>
      <c r="B29" s="10" t="s">
        <v>9</v>
      </c>
      <c r="C29" s="11"/>
      <c r="D29" s="12">
        <f>'[1]SMMARCHE'!$CS$12</f>
        <v>467</v>
      </c>
      <c r="E29" s="14">
        <f>(D29-'[1]SMMARCHE'!$AW$12)/'[1]SMMARCHE'!$AW$12</f>
        <v>0.21298701298701297</v>
      </c>
      <c r="F29" s="12">
        <f>'[1]SMMARCHE'!$DA$12</f>
        <v>5922</v>
      </c>
      <c r="G29" s="14">
        <f>(F29-'[1]SMMARCHE'!$CW$12)/'[1]SMMARCHE'!$CW$12</f>
        <v>-0.22252855454903506</v>
      </c>
    </row>
    <row r="30" spans="1:7" ht="6.75" customHeight="1">
      <c r="A30" s="9"/>
      <c r="B30" s="18"/>
      <c r="C30" s="13"/>
      <c r="D30" s="114"/>
      <c r="E30" s="14"/>
      <c r="F30" s="114"/>
      <c r="G30" s="14"/>
    </row>
    <row r="31" spans="1:7" ht="12">
      <c r="A31" s="9"/>
      <c r="B31" s="10" t="s">
        <v>10</v>
      </c>
      <c r="C31" s="11"/>
      <c r="D31" s="12">
        <f>'[1]SMMARCHE'!$CS$13</f>
        <v>610</v>
      </c>
      <c r="E31" s="14">
        <f>(D31-'[1]SMMARCHE'!$AW$13)/'[1]SMMARCHE'!$AW$13</f>
        <v>-0.1778975741239892</v>
      </c>
      <c r="F31" s="12">
        <f>'[1]SMMARCHE'!$DA$13</f>
        <v>8787</v>
      </c>
      <c r="G31" s="14">
        <f>(F31-'[1]SMMARCHE'!$CW$13)/'[1]SMMARCHE'!$CW$13</f>
        <v>-0.12549761146496816</v>
      </c>
    </row>
    <row r="32" spans="1:7" ht="6.75" customHeight="1">
      <c r="A32" s="9"/>
      <c r="B32" s="18"/>
      <c r="C32" s="13"/>
      <c r="D32" s="114"/>
      <c r="E32" s="14"/>
      <c r="F32" s="114"/>
      <c r="G32" s="14"/>
    </row>
    <row r="33" spans="1:7" ht="12">
      <c r="A33" s="9"/>
      <c r="B33" s="10" t="s">
        <v>11</v>
      </c>
      <c r="C33" s="11"/>
      <c r="D33" s="12">
        <f>'[1]SMMARCHE'!$CS$14</f>
        <v>0</v>
      </c>
      <c r="E33" s="14"/>
      <c r="F33" s="12">
        <f>'[1]SMMARCHE'!$DA$14</f>
        <v>0</v>
      </c>
      <c r="G33" s="14"/>
    </row>
    <row r="34" spans="1:7" ht="3" customHeight="1">
      <c r="A34" s="9"/>
      <c r="B34" s="10"/>
      <c r="C34" s="11"/>
      <c r="D34" s="19"/>
      <c r="E34" s="20"/>
      <c r="F34" s="19"/>
      <c r="G34" s="20"/>
    </row>
    <row r="35" spans="1:7" ht="3.75" customHeight="1">
      <c r="A35" s="9"/>
      <c r="B35" s="10"/>
      <c r="C35" s="11"/>
      <c r="D35" s="12"/>
      <c r="E35" s="14"/>
      <c r="F35" s="12"/>
      <c r="G35" s="14"/>
    </row>
    <row r="36" spans="1:7" ht="15.75" customHeight="1">
      <c r="A36" s="9"/>
      <c r="B36" s="10"/>
      <c r="C36" s="22" t="s">
        <v>12</v>
      </c>
      <c r="D36" s="115">
        <f>SUM(D29:D33)</f>
        <v>1077</v>
      </c>
      <c r="E36" s="116">
        <f>(D36-'[1]SMMARCHE'!$AW$15)/'[1]SMMARCHE'!$AW$15</f>
        <v>-0.044365572315882874</v>
      </c>
      <c r="F36" s="115">
        <f>SUM(F29:F33)</f>
        <v>14709</v>
      </c>
      <c r="G36" s="116">
        <f>(F36-'[1]SMMARCHE'!$CW$15)/'[1]SMMARCHE'!$CW$15</f>
        <v>-0.1673365411831305</v>
      </c>
    </row>
    <row r="37" spans="1:7" ht="3.75" customHeight="1">
      <c r="A37" s="23"/>
      <c r="B37" s="24"/>
      <c r="C37" s="25"/>
      <c r="D37" s="88"/>
      <c r="E37" s="117"/>
      <c r="F37" s="88"/>
      <c r="G37" s="117"/>
    </row>
    <row r="38" spans="1:7" ht="7.5" customHeight="1">
      <c r="A38" s="9"/>
      <c r="B38" s="10"/>
      <c r="C38" s="11"/>
      <c r="D38" s="12"/>
      <c r="E38" s="13"/>
      <c r="F38" s="12"/>
      <c r="G38" s="13"/>
    </row>
    <row r="39" spans="1:7" ht="18">
      <c r="A39" s="9"/>
      <c r="B39" s="15" t="s">
        <v>108</v>
      </c>
      <c r="C39" s="11"/>
      <c r="D39" s="12"/>
      <c r="E39" s="16"/>
      <c r="F39" s="12"/>
      <c r="G39" s="16"/>
    </row>
    <row r="40" spans="1:7" ht="7.5" customHeight="1">
      <c r="A40" s="9"/>
      <c r="B40" s="10"/>
      <c r="C40" s="11"/>
      <c r="D40" s="12"/>
      <c r="E40" s="14"/>
      <c r="F40" s="12"/>
      <c r="G40" s="14"/>
    </row>
    <row r="41" spans="1:7" ht="12">
      <c r="A41" s="9"/>
      <c r="B41" s="10" t="s">
        <v>13</v>
      </c>
      <c r="C41" s="11"/>
      <c r="D41" s="12">
        <f>'[1]SMMARCHE'!$CS$17</f>
        <v>884</v>
      </c>
      <c r="E41" s="14">
        <f>(D41-'[1]SMMARCHE'!$AW$17)/'[1]SMMARCHE'!$AW$17</f>
        <v>0.32732732732732733</v>
      </c>
      <c r="F41" s="12">
        <f>'[1]SMMARCHE'!$DA$17</f>
        <v>8978</v>
      </c>
      <c r="G41" s="14">
        <f>(F41-'[1]SMMARCHE'!$CW$17)/'[1]SMMARCHE'!$CW$17</f>
        <v>-0.042040119504908234</v>
      </c>
    </row>
    <row r="42" spans="1:7" ht="6.75" customHeight="1">
      <c r="A42" s="9"/>
      <c r="B42" s="18"/>
      <c r="C42" s="13"/>
      <c r="D42" s="114"/>
      <c r="E42" s="14"/>
      <c r="F42" s="114"/>
      <c r="G42" s="14"/>
    </row>
    <row r="43" spans="1:7" ht="12">
      <c r="A43" s="9"/>
      <c r="B43" s="10" t="s">
        <v>14</v>
      </c>
      <c r="C43" s="11"/>
      <c r="D43" s="12">
        <f>'[1]SMMARCHE'!$CS$18</f>
        <v>19907</v>
      </c>
      <c r="E43" s="14">
        <f>(D43-'[1]SMMARCHE'!$AW$18)/'[1]SMMARCHE'!$AW$18</f>
        <v>-0.07799546107174285</v>
      </c>
      <c r="F43" s="12">
        <f>'[1]SMMARCHE'!$DA$18</f>
        <v>261435</v>
      </c>
      <c r="G43" s="14">
        <f>(F43-'[1]SMMARCHE'!$CW$18)/'[1]SMMARCHE'!$CW$18</f>
        <v>0.008793931068545587</v>
      </c>
    </row>
    <row r="44" spans="1:7" ht="3" customHeight="1">
      <c r="A44" s="9"/>
      <c r="B44" s="10"/>
      <c r="C44" s="11"/>
      <c r="D44" s="19"/>
      <c r="E44" s="20"/>
      <c r="F44" s="19"/>
      <c r="G44" s="20"/>
    </row>
    <row r="45" spans="1:7" ht="3.75" customHeight="1">
      <c r="A45" s="9"/>
      <c r="B45" s="10"/>
      <c r="C45" s="11"/>
      <c r="D45" s="12"/>
      <c r="E45" s="14"/>
      <c r="F45" s="12"/>
      <c r="G45" s="14"/>
    </row>
    <row r="46" spans="1:7" ht="12">
      <c r="A46" s="9"/>
      <c r="B46" s="10"/>
      <c r="C46" s="21" t="s">
        <v>15</v>
      </c>
      <c r="D46" s="12">
        <f>SUM(D41:D43)</f>
        <v>20791</v>
      </c>
      <c r="E46" s="14">
        <f>(D46-'[1]SMMARCHE'!$AW$19)/'[1]SMMARCHE'!$AW$19</f>
        <v>-0.0658669182729029</v>
      </c>
      <c r="F46" s="12">
        <f>SUM(F41:F43)</f>
        <v>270413</v>
      </c>
      <c r="G46" s="14">
        <f>(F46-'[1]SMMARCHE'!$CW$19)/'[1]SMMARCHE'!$CW$19</f>
        <v>0.007019752130131681</v>
      </c>
    </row>
    <row r="47" spans="1:7" ht="3.75" customHeight="1">
      <c r="A47" s="9"/>
      <c r="B47" s="10"/>
      <c r="C47" s="11"/>
      <c r="D47" s="12"/>
      <c r="E47" s="14"/>
      <c r="F47" s="12"/>
      <c r="G47" s="14"/>
    </row>
    <row r="48" spans="1:7" ht="12">
      <c r="A48" s="9"/>
      <c r="B48" s="10" t="s">
        <v>16</v>
      </c>
      <c r="C48" s="11"/>
      <c r="D48" s="12">
        <f>'[1]SMMARCHE'!$CS$20</f>
        <v>44250</v>
      </c>
      <c r="E48" s="14">
        <f>(D48-'[1]SMMARCHE'!$AW$20)/'[1]SMMARCHE'!$AW$20</f>
        <v>-0.0371015123490371</v>
      </c>
      <c r="F48" s="12">
        <f>'[1]SMMARCHE'!$DA$20</f>
        <v>576832</v>
      </c>
      <c r="G48" s="14">
        <f>(F48-'[1]SMMARCHE'!$CW$20)/'[1]SMMARCHE'!$CW$20</f>
        <v>0.0028529653628099187</v>
      </c>
    </row>
    <row r="49" spans="1:7" ht="3" customHeight="1">
      <c r="A49" s="9"/>
      <c r="B49" s="10"/>
      <c r="C49" s="11"/>
      <c r="D49" s="19"/>
      <c r="E49" s="20"/>
      <c r="F49" s="19"/>
      <c r="G49" s="20"/>
    </row>
    <row r="50" spans="1:7" ht="3.75" customHeight="1">
      <c r="A50" s="9"/>
      <c r="B50" s="10"/>
      <c r="C50" s="11"/>
      <c r="D50" s="12"/>
      <c r="E50" s="14"/>
      <c r="F50" s="12"/>
      <c r="G50" s="14"/>
    </row>
    <row r="51" spans="1:7" ht="15.75" customHeight="1">
      <c r="A51" s="9"/>
      <c r="B51" s="10"/>
      <c r="C51" s="22" t="s">
        <v>17</v>
      </c>
      <c r="D51" s="115">
        <f>SUM(D46:D48)</f>
        <v>65041</v>
      </c>
      <c r="E51" s="116">
        <f>(D51-'[1]SMMARCHE'!$AW$21)/'[1]SMMARCHE'!$AW$21</f>
        <v>-0.046487421568052543</v>
      </c>
      <c r="F51" s="115">
        <f>SUM(F46:F48)</f>
        <v>847245</v>
      </c>
      <c r="G51" s="116">
        <f>(F51-'[1]SMMARCHE'!$CW$21)/'[1]SMMARCHE'!$CW$21</f>
        <v>0.004179116506799065</v>
      </c>
    </row>
    <row r="52" spans="1:7" ht="3.75" customHeight="1">
      <c r="A52" s="23"/>
      <c r="B52" s="24"/>
      <c r="C52" s="25"/>
      <c r="D52" s="88"/>
      <c r="E52" s="117"/>
      <c r="F52" s="88"/>
      <c r="G52" s="117"/>
    </row>
    <row r="53" spans="1:7" ht="7.5" customHeight="1">
      <c r="A53" s="9"/>
      <c r="B53" s="10"/>
      <c r="C53" s="11"/>
      <c r="D53" s="12"/>
      <c r="E53" s="14"/>
      <c r="F53" s="12"/>
      <c r="G53" s="14"/>
    </row>
    <row r="54" spans="1:7" ht="18">
      <c r="A54" s="9"/>
      <c r="B54" s="26" t="s">
        <v>18</v>
      </c>
      <c r="C54" s="11"/>
      <c r="D54" s="115">
        <f>SUM(D24+D36+D51)</f>
        <v>104144</v>
      </c>
      <c r="E54" s="116">
        <f>(D54-'[1]SMMARCHE'!$AW$23)/'[1]SMMARCHE'!$AW$23</f>
        <v>-0.06807097923061091</v>
      </c>
      <c r="F54" s="115">
        <f>SUM(F24+F36+F51)</f>
        <v>1416184</v>
      </c>
      <c r="G54" s="116">
        <f>(F54-'[1]SMMARCHE'!$CW$23)/'[1]SMMARCHE'!$CW$23</f>
        <v>-0.005555805226613936</v>
      </c>
    </row>
    <row r="55" spans="1:7" ht="6" customHeight="1">
      <c r="A55" s="27"/>
      <c r="B55" s="28"/>
      <c r="C55" s="29"/>
      <c r="D55" s="19"/>
      <c r="E55" s="20"/>
      <c r="F55" s="19"/>
      <c r="G55" s="20"/>
    </row>
    <row r="56" spans="2:7" ht="7.5" customHeight="1">
      <c r="B56" s="10"/>
      <c r="C56" s="10"/>
      <c r="D56" s="82"/>
      <c r="E56" s="118"/>
      <c r="F56" s="82"/>
      <c r="G56" s="118"/>
    </row>
    <row r="57" spans="1:7" ht="3.75" customHeight="1">
      <c r="A57" s="30"/>
      <c r="B57" s="31"/>
      <c r="C57" s="32"/>
      <c r="D57" s="97"/>
      <c r="E57" s="119" t="s">
        <v>19</v>
      </c>
      <c r="F57" s="97"/>
      <c r="G57" s="119" t="s">
        <v>19</v>
      </c>
    </row>
    <row r="58" spans="1:7" ht="15.75">
      <c r="A58" s="9"/>
      <c r="B58" s="33" t="s">
        <v>20</v>
      </c>
      <c r="C58" s="34"/>
      <c r="D58" s="91">
        <f>'[1]SMMARCHE'!$CS$25</f>
        <v>169</v>
      </c>
      <c r="E58" s="120">
        <f>(D58-'[1]SMMARCHE'!$AW$25)/'[1]SMMARCHE'!$AW$25</f>
        <v>0.07643312101910828</v>
      </c>
      <c r="F58" s="91">
        <f>'[1]SMMARCHE'!$DA$25</f>
        <v>1510</v>
      </c>
      <c r="G58" s="120">
        <f>(F58-'[1]SMMARCHE'!$CW$25)/'[1]SMMARCHE'!$CW$25</f>
        <v>0.02234258632362898</v>
      </c>
    </row>
    <row r="59" spans="1:7" ht="3.75" customHeight="1">
      <c r="A59" s="27"/>
      <c r="B59" s="35"/>
      <c r="C59" s="36"/>
      <c r="D59" s="88"/>
      <c r="E59" s="117"/>
      <c r="F59" s="88"/>
      <c r="G59" s="117"/>
    </row>
    <row r="60" spans="1:7" ht="7.5" customHeight="1">
      <c r="A60" s="37"/>
      <c r="E60" s="92"/>
      <c r="F60" s="8"/>
      <c r="G60" s="92"/>
    </row>
    <row r="61" spans="1:7" ht="3.75" customHeight="1">
      <c r="A61" s="30"/>
      <c r="B61" s="31"/>
      <c r="C61" s="32"/>
      <c r="D61" s="97"/>
      <c r="E61" s="119" t="s">
        <v>19</v>
      </c>
      <c r="F61" s="97"/>
      <c r="G61" s="119" t="s">
        <v>19</v>
      </c>
    </row>
    <row r="62" spans="1:7" ht="15.75">
      <c r="A62" s="9"/>
      <c r="B62" s="33" t="s">
        <v>21</v>
      </c>
      <c r="C62" s="34"/>
      <c r="D62" s="91">
        <f>'[1]SMMARCHE'!$CS$27</f>
        <v>7</v>
      </c>
      <c r="E62" s="120">
        <f>(D62-'[1]SMMARCHE'!$AW$27)/'[1]SMMARCHE'!$AW$27</f>
        <v>0</v>
      </c>
      <c r="F62" s="91">
        <f>'[1]SMMARCHE'!$DA$27</f>
        <v>127</v>
      </c>
      <c r="G62" s="120">
        <f>(F62-'[1]SMMARCHE'!$CW$27)/'[1]SMMARCHE'!$CW$27</f>
        <v>0.007936507936507936</v>
      </c>
    </row>
    <row r="63" spans="1:7" ht="3.75" customHeight="1">
      <c r="A63" s="38"/>
      <c r="B63" s="24"/>
      <c r="C63" s="29"/>
      <c r="D63" s="19"/>
      <c r="E63" s="121"/>
      <c r="F63" s="19"/>
      <c r="G63" s="121"/>
    </row>
    <row r="64" ht="7.5" customHeight="1">
      <c r="F64" s="8"/>
    </row>
    <row r="65" spans="1:7" ht="7.5" customHeight="1">
      <c r="A65" s="30"/>
      <c r="B65" s="31"/>
      <c r="C65" s="32"/>
      <c r="D65" s="97"/>
      <c r="E65" s="122"/>
      <c r="F65" s="97"/>
      <c r="G65" s="122"/>
    </row>
    <row r="66" spans="1:7" ht="15.75">
      <c r="A66" s="9"/>
      <c r="B66" s="33" t="s">
        <v>115</v>
      </c>
      <c r="C66" s="11"/>
      <c r="D66" s="91">
        <f>'[1]SMMARCHE'!$CS$29</f>
        <v>7919</v>
      </c>
      <c r="E66" s="120">
        <f>(D66-'[1]SMMARCHE'!$AW$29)/'[1]SMMARCHE'!$AW$29</f>
        <v>0.22908582958249263</v>
      </c>
      <c r="F66" s="91">
        <f>'[1]SMMARCHE'!$DA$29</f>
        <v>96806</v>
      </c>
      <c r="G66" s="120">
        <f>(F66-'[1]SMMARCHE'!$CW$29)/'[1]SMMARCHE'!$CW$29</f>
        <v>0.04276358309276574</v>
      </c>
    </row>
    <row r="67" spans="1:7" ht="3" customHeight="1">
      <c r="A67" s="27"/>
      <c r="B67" s="28"/>
      <c r="C67" s="29"/>
      <c r="D67" s="19"/>
      <c r="E67" s="20"/>
      <c r="F67" s="19"/>
      <c r="G67" s="20"/>
    </row>
    <row r="68" ht="7.5" customHeight="1"/>
    <row r="69" ht="12">
      <c r="A69" s="6" t="s">
        <v>22</v>
      </c>
    </row>
    <row r="70" spans="1:7" s="138" customFormat="1" ht="12">
      <c r="A70" s="135" t="s">
        <v>109</v>
      </c>
      <c r="B70" s="136"/>
      <c r="C70" s="136"/>
      <c r="D70" s="8"/>
      <c r="E70" s="7"/>
      <c r="F70" s="7"/>
      <c r="G70" s="7"/>
    </row>
    <row r="71" spans="2:4" ht="18">
      <c r="B71" s="26" t="s">
        <v>23</v>
      </c>
      <c r="D71" s="39" t="s">
        <v>24</v>
      </c>
    </row>
    <row r="72" spans="1:4" ht="6.75" customHeight="1">
      <c r="A72" s="40"/>
      <c r="B72" s="28"/>
      <c r="C72" s="28"/>
      <c r="D72" s="41"/>
    </row>
    <row r="73" spans="1:4" ht="6.75" customHeight="1">
      <c r="A73" s="9"/>
      <c r="B73" s="10"/>
      <c r="C73" s="11"/>
      <c r="D73" s="12"/>
    </row>
    <row r="74" spans="1:4" ht="12">
      <c r="A74" s="9"/>
      <c r="B74" s="10" t="s">
        <v>25</v>
      </c>
      <c r="C74" s="11"/>
      <c r="D74" s="12">
        <v>81937</v>
      </c>
    </row>
    <row r="75" spans="1:4" ht="6.75" customHeight="1">
      <c r="A75" s="9"/>
      <c r="B75" s="18"/>
      <c r="C75" s="11"/>
      <c r="D75" s="12"/>
    </row>
    <row r="76" spans="1:4" ht="12">
      <c r="A76" s="9"/>
      <c r="B76" s="10" t="s">
        <v>26</v>
      </c>
      <c r="C76" s="11"/>
      <c r="D76" s="12">
        <v>188640</v>
      </c>
    </row>
    <row r="77" spans="1:4" ht="3" customHeight="1">
      <c r="A77" s="9"/>
      <c r="B77" s="18"/>
      <c r="C77" s="11"/>
      <c r="D77" s="19"/>
    </row>
    <row r="78" spans="1:4" ht="3" customHeight="1">
      <c r="A78" s="9"/>
      <c r="B78" s="18"/>
      <c r="C78" s="11"/>
      <c r="D78" s="12"/>
    </row>
    <row r="79" spans="1:4" ht="12">
      <c r="A79" s="9"/>
      <c r="B79" s="42" t="s">
        <v>27</v>
      </c>
      <c r="C79" s="11"/>
      <c r="D79" s="91">
        <f>SUM(D74:D76)</f>
        <v>270577</v>
      </c>
    </row>
    <row r="80" spans="1:4" ht="3" customHeight="1">
      <c r="A80" s="27"/>
      <c r="B80" s="28"/>
      <c r="C80" s="29"/>
      <c r="D80" s="19"/>
    </row>
    <row r="82" spans="1:7" ht="12.75">
      <c r="A82" s="43"/>
      <c r="B82" s="2"/>
      <c r="C82" s="2"/>
      <c r="D82" s="2"/>
      <c r="E82" s="2"/>
      <c r="F82" s="2"/>
      <c r="G82" s="2"/>
    </row>
    <row r="83" spans="1:7" ht="12.75">
      <c r="A83" s="43"/>
      <c r="B83" s="2"/>
      <c r="C83" s="2"/>
      <c r="D83" s="2"/>
      <c r="E83" s="2"/>
      <c r="F83" s="2"/>
      <c r="G83" s="2"/>
    </row>
    <row r="84" spans="1:7" ht="12.75">
      <c r="A84" s="145">
        <v>2</v>
      </c>
      <c r="B84" s="146"/>
      <c r="C84" s="146"/>
      <c r="D84" s="146"/>
      <c r="E84" s="146"/>
      <c r="F84" s="146"/>
      <c r="G84" s="146"/>
    </row>
  </sheetData>
  <mergeCells count="10">
    <mergeCell ref="G9:G10"/>
    <mergeCell ref="A84:G84"/>
    <mergeCell ref="A2:G3"/>
    <mergeCell ref="A4:G4"/>
    <mergeCell ref="A7:C10"/>
    <mergeCell ref="D7:E8"/>
    <mergeCell ref="F7:G8"/>
    <mergeCell ref="D9:D10"/>
    <mergeCell ref="E9:E10"/>
    <mergeCell ref="F9:F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3">
      <selection activeCell="A1" sqref="A1"/>
    </sheetView>
  </sheetViews>
  <sheetFormatPr defaultColWidth="11.421875" defaultRowHeight="12.75"/>
  <cols>
    <col min="1" max="1" width="3.28125" style="44" customWidth="1"/>
    <col min="2" max="2" width="3.7109375" style="7" customWidth="1"/>
    <col min="3" max="3" width="31.7109375" style="7" customWidth="1"/>
    <col min="4" max="4" width="8.57421875" style="8" customWidth="1"/>
    <col min="5" max="5" width="9.00390625" style="7" customWidth="1"/>
    <col min="6" max="6" width="8.57421875" style="7" customWidth="1"/>
    <col min="7" max="7" width="9.00390625" style="8" customWidth="1"/>
    <col min="8" max="16384" width="11.421875" style="1" customWidth="1"/>
  </cols>
  <sheetData>
    <row r="2" spans="1:7" ht="12" customHeight="1">
      <c r="A2" s="163" t="s">
        <v>28</v>
      </c>
      <c r="B2" s="164"/>
      <c r="C2" s="164"/>
      <c r="D2" s="164"/>
      <c r="E2" s="164"/>
      <c r="F2" s="164"/>
      <c r="G2" s="164"/>
    </row>
    <row r="3" spans="1:7" ht="12" customHeight="1">
      <c r="A3" s="164"/>
      <c r="B3" s="164"/>
      <c r="C3" s="164"/>
      <c r="D3" s="164"/>
      <c r="E3" s="164"/>
      <c r="F3" s="164"/>
      <c r="G3" s="164"/>
    </row>
    <row r="4" spans="1:7" ht="18" customHeight="1">
      <c r="A4" s="148" t="s">
        <v>110</v>
      </c>
      <c r="B4" s="148"/>
      <c r="C4" s="148"/>
      <c r="D4" s="148"/>
      <c r="E4" s="148"/>
      <c r="F4" s="148"/>
      <c r="G4" s="148"/>
    </row>
    <row r="5" spans="5:7" ht="12.75">
      <c r="E5" s="8"/>
      <c r="G5" s="7"/>
    </row>
    <row r="6" spans="1:7" ht="12.75" customHeight="1">
      <c r="A6" s="149" t="s">
        <v>29</v>
      </c>
      <c r="B6" s="150"/>
      <c r="C6" s="151"/>
      <c r="D6" s="157" t="s">
        <v>111</v>
      </c>
      <c r="E6" s="165"/>
      <c r="F6" s="139" t="s">
        <v>112</v>
      </c>
      <c r="G6" s="166"/>
    </row>
    <row r="7" spans="1:7" ht="12.75">
      <c r="A7" s="152"/>
      <c r="B7" s="146"/>
      <c r="C7" s="153"/>
      <c r="D7" s="154"/>
      <c r="E7" s="155"/>
      <c r="F7" s="160"/>
      <c r="G7" s="167"/>
    </row>
    <row r="8" spans="1:7" ht="12.75" customHeight="1">
      <c r="A8" s="152"/>
      <c r="B8" s="146"/>
      <c r="C8" s="153"/>
      <c r="D8" s="162" t="s">
        <v>2</v>
      </c>
      <c r="E8" s="168" t="s">
        <v>30</v>
      </c>
      <c r="F8" s="143" t="s">
        <v>2</v>
      </c>
      <c r="G8" s="168" t="s">
        <v>30</v>
      </c>
    </row>
    <row r="9" spans="1:7" ht="12.75">
      <c r="A9" s="154"/>
      <c r="B9" s="155"/>
      <c r="C9" s="156"/>
      <c r="D9" s="144"/>
      <c r="E9" s="160"/>
      <c r="F9" s="144"/>
      <c r="G9" s="160"/>
    </row>
    <row r="10" spans="1:7" ht="6" customHeight="1">
      <c r="A10" s="45"/>
      <c r="B10" s="10"/>
      <c r="C10" s="11"/>
      <c r="D10" s="12"/>
      <c r="E10" s="112"/>
      <c r="F10" s="12"/>
      <c r="G10" s="111"/>
    </row>
    <row r="11" spans="1:7" ht="12.75">
      <c r="A11" s="45" t="s">
        <v>31</v>
      </c>
      <c r="B11" s="7" t="s">
        <v>32</v>
      </c>
      <c r="C11" s="11"/>
      <c r="D11" s="12">
        <f>SUM(D12:D14)</f>
        <v>11395</v>
      </c>
      <c r="E11" s="14">
        <f>(D11-'[2]SMIQUAL'!$AX$6)/'[2]SMIQUAL'!$AX$6</f>
        <v>-0.026318038109886355</v>
      </c>
      <c r="F11" s="12">
        <f>SUM(F12:F14)</f>
        <v>166606</v>
      </c>
      <c r="G11" s="14">
        <f>(F11-'[2]SMIQUAL'!$CX$6)/'[2]SMIQUAL'!$CX$6</f>
        <v>0.024139563188856582</v>
      </c>
    </row>
    <row r="12" spans="1:7" ht="12.75">
      <c r="A12" s="45"/>
      <c r="B12" s="7" t="s">
        <v>33</v>
      </c>
      <c r="C12" s="11"/>
      <c r="D12" s="12">
        <f>'[2]SMIQUAL'!$CT$7</f>
        <v>9612</v>
      </c>
      <c r="E12" s="14">
        <f>(D12-'[2]SMIQUAL'!$AX$7)/'[2]SMIQUAL'!$AX$7</f>
        <v>-0.012431932600431522</v>
      </c>
      <c r="F12" s="12">
        <f>'[2]SMIQUAL'!$DB$7</f>
        <v>139621</v>
      </c>
      <c r="G12" s="14">
        <f>(F12-'[2]SMIQUAL'!$CX$7)/'[2]SMIQUAL'!$CX$7</f>
        <v>0.04506736526946108</v>
      </c>
    </row>
    <row r="13" spans="1:7" ht="12.75">
      <c r="A13" s="45"/>
      <c r="B13" s="83" t="s">
        <v>104</v>
      </c>
      <c r="C13" s="11"/>
      <c r="D13" s="12">
        <f>'[2]SMIQUAL'!$CT$8</f>
        <v>172</v>
      </c>
      <c r="E13" s="14">
        <f>(D13-'[2]SMIQUAL'!$AX$8)/'[2]SMIQUAL'!$AX$8</f>
        <v>-0.24890829694323144</v>
      </c>
      <c r="F13" s="12">
        <f>'[2]SMIQUAL'!$DB$8</f>
        <v>4646</v>
      </c>
      <c r="G13" s="14">
        <f>(F13-'[2]SMIQUAL'!$CX$8)/'[2]SMIQUAL'!$CX$8</f>
        <v>0.15687250996015936</v>
      </c>
    </row>
    <row r="14" spans="1:7" ht="12.75">
      <c r="A14" s="45"/>
      <c r="B14" s="7" t="s">
        <v>34</v>
      </c>
      <c r="C14" s="11"/>
      <c r="D14" s="12">
        <f>'[2]SMIQUAL'!$CT$9</f>
        <v>1611</v>
      </c>
      <c r="E14" s="14">
        <f>(D14-'[2]SMIQUAL'!$AX$9)/'[2]SMIQUAL'!$AX$9</f>
        <v>-0.07466973004020677</v>
      </c>
      <c r="F14" s="12">
        <f>'[2]SMIQUAL'!$DB$9</f>
        <v>22339</v>
      </c>
      <c r="G14" s="14">
        <f>(F14-'[2]SMIQUAL'!$CX$9)/'[2]SMIQUAL'!$CX$9</f>
        <v>-0.10868611100027929</v>
      </c>
    </row>
    <row r="15" spans="1:7" ht="12.75">
      <c r="A15" s="45" t="s">
        <v>35</v>
      </c>
      <c r="B15" s="7" t="s">
        <v>36</v>
      </c>
      <c r="C15" s="11"/>
      <c r="D15" s="12">
        <f>'[2]SMIQUAL'!$CT$10</f>
        <v>3477</v>
      </c>
      <c r="E15" s="14">
        <f>(D15-'[2]SMIQUAL'!$AX$10)/'[2]SMIQUAL'!$AX$10</f>
        <v>-0.19308424228359247</v>
      </c>
      <c r="F15" s="12">
        <f>'[2]SMIQUAL'!$DB$10</f>
        <v>55435</v>
      </c>
      <c r="G15" s="14">
        <f>(F15-'[2]SMIQUAL'!$CX$10)/'[2]SMIQUAL'!$CX$10</f>
        <v>-0.030212378853084216</v>
      </c>
    </row>
    <row r="16" spans="1:7" ht="12.75">
      <c r="A16" s="45" t="s">
        <v>37</v>
      </c>
      <c r="B16" s="7" t="s">
        <v>38</v>
      </c>
      <c r="C16" s="11"/>
      <c r="D16" s="12">
        <f>'[2]SMIQUAL'!$CT$11</f>
        <v>580</v>
      </c>
      <c r="E16" s="14">
        <f>(D16-'[2]SMIQUAL'!$AX$11)/'[2]SMIQUAL'!$AX$11</f>
        <v>-0.05844155844155844</v>
      </c>
      <c r="F16" s="12">
        <f>'[2]SMIQUAL'!$DB$11</f>
        <v>9817</v>
      </c>
      <c r="G16" s="14">
        <f>(F16-'[2]SMIQUAL'!$CX$11)/'[2]SMIQUAL'!$CX$11</f>
        <v>-0.00547057035761321</v>
      </c>
    </row>
    <row r="17" spans="1:7" ht="12.75">
      <c r="A17" s="45" t="s">
        <v>39</v>
      </c>
      <c r="B17" s="7" t="s">
        <v>40</v>
      </c>
      <c r="C17" s="11"/>
      <c r="D17" s="12">
        <f>'[2]SMIQUAL'!$CT$12</f>
        <v>215</v>
      </c>
      <c r="E17" s="14">
        <f>(D17-'[2]SMIQUAL'!$AX$12)/'[2]SMIQUAL'!$AX$12</f>
        <v>-0.19172932330827067</v>
      </c>
      <c r="F17" s="12">
        <f>'[2]SMIQUAL'!$DB$12</f>
        <v>3720</v>
      </c>
      <c r="G17" s="14">
        <f>(F17-'[2]SMIQUAL'!$CX$12)/'[2]SMIQUAL'!$CX$12</f>
        <v>-0.04688700999231361</v>
      </c>
    </row>
    <row r="18" spans="1:7" ht="12.75">
      <c r="A18" s="45" t="s">
        <v>41</v>
      </c>
      <c r="B18" s="7" t="s">
        <v>42</v>
      </c>
      <c r="C18" s="11"/>
      <c r="D18" s="12">
        <f>'[2]SMIQUAL'!$CT$13</f>
        <v>570</v>
      </c>
      <c r="E18" s="14">
        <f>(D18-'[2]SMIQUAL'!$AX$13)/'[2]SMIQUAL'!$AX$13</f>
        <v>-0.06403940886699508</v>
      </c>
      <c r="F18" s="12">
        <f>'[2]SMIQUAL'!$DB$13</f>
        <v>9519</v>
      </c>
      <c r="G18" s="14">
        <f>(F18-'[2]SMIQUAL'!$CX$13)/'[2]SMIQUAL'!$CX$13</f>
        <v>0.07401557034864041</v>
      </c>
    </row>
    <row r="19" spans="1:7" ht="12.75">
      <c r="A19" s="45" t="s">
        <v>43</v>
      </c>
      <c r="B19" s="7" t="s">
        <v>44</v>
      </c>
      <c r="C19" s="11"/>
      <c r="D19" s="12">
        <f>'[2]SMIQUAL'!$CT$14</f>
        <v>2558</v>
      </c>
      <c r="E19" s="14">
        <f>(D19-'[2]SMIQUAL'!$AX$14)/'[2]SMIQUAL'!$AX$14</f>
        <v>-0.0660825118656444</v>
      </c>
      <c r="F19" s="12">
        <f>'[2]SMIQUAL'!$DB$14</f>
        <v>38892</v>
      </c>
      <c r="G19" s="14">
        <f>(F19-'[2]SMIQUAL'!$CX$14)/'[2]SMIQUAL'!$CX$14</f>
        <v>0.037424311131265174</v>
      </c>
    </row>
    <row r="20" spans="1:7" ht="12.75">
      <c r="A20" s="45" t="s">
        <v>45</v>
      </c>
      <c r="B20" s="7" t="s">
        <v>46</v>
      </c>
      <c r="C20" s="11"/>
      <c r="D20" s="12">
        <f>'[2]SMIQUAL'!$CT$15</f>
        <v>75</v>
      </c>
      <c r="E20" s="14">
        <f>(D20-'[2]SMIQUAL'!$AX$15)/'[2]SMIQUAL'!$AX$15</f>
        <v>-0.15730337078651685</v>
      </c>
      <c r="F20" s="12">
        <f>'[2]SMIQUAL'!$DB$15</f>
        <v>1418</v>
      </c>
      <c r="G20" s="14">
        <f>(F20-'[2]SMIQUAL'!$CX$15)/'[2]SMIQUAL'!$CX$15</f>
        <v>-0.030758714969241284</v>
      </c>
    </row>
    <row r="21" spans="1:7" ht="12.75">
      <c r="A21" s="45" t="s">
        <v>47</v>
      </c>
      <c r="B21" s="7" t="s">
        <v>48</v>
      </c>
      <c r="C21" s="11"/>
      <c r="D21" s="19">
        <f>'[2]SMIQUAL'!$CT$16</f>
        <v>404</v>
      </c>
      <c r="E21" s="20">
        <f>(D21-'[2]SMIQUAL'!$AX$16)/'[2]SMIQUAL'!$AX$16</f>
        <v>-0.22456813819577734</v>
      </c>
      <c r="F21" s="19">
        <f>'[2]SMIQUAL'!$DB$16</f>
        <v>6619</v>
      </c>
      <c r="G21" s="20">
        <f>(F21-'[2]SMIQUAL'!$CX$16)/'[2]SMIQUAL'!$CX$16</f>
        <v>0.021923730121970048</v>
      </c>
    </row>
    <row r="22" spans="1:7" ht="3.75" customHeight="1">
      <c r="A22" s="45"/>
      <c r="C22" s="11"/>
      <c r="D22" s="97"/>
      <c r="E22" s="14"/>
      <c r="F22" s="97"/>
      <c r="G22" s="14"/>
    </row>
    <row r="23" spans="1:8" ht="15.75" customHeight="1">
      <c r="A23" s="46"/>
      <c r="B23" s="47" t="s">
        <v>49</v>
      </c>
      <c r="C23" s="48"/>
      <c r="D23" s="85">
        <f>SUM(D12:D21)</f>
        <v>19274</v>
      </c>
      <c r="E23" s="123">
        <f>(D23-'[2]SMIQUAL'!$AX$18)/'[2]SMIQUAL'!$AX$18</f>
        <v>-0.07567619413005947</v>
      </c>
      <c r="F23" s="85">
        <f>SUM(F12:F21)</f>
        <v>292026</v>
      </c>
      <c r="G23" s="123">
        <f>(F23-'[2]SMIQUAL'!$CX$18)/'[2]SMIQUAL'!$CX$18</f>
        <v>0.014306703206243682</v>
      </c>
      <c r="H23" s="86"/>
    </row>
    <row r="24" spans="1:7" ht="17.25" customHeight="1">
      <c r="A24" s="45" t="s">
        <v>50</v>
      </c>
      <c r="B24" s="7" t="s">
        <v>51</v>
      </c>
      <c r="C24" s="11"/>
      <c r="D24" s="12">
        <f>SUM(D25:D26)</f>
        <v>468</v>
      </c>
      <c r="E24" s="14">
        <f>(D24-'[2]SMIQUAL'!$AX$20)/'[2]SMIQUAL'!$AX$20</f>
        <v>-0.08771929824561403</v>
      </c>
      <c r="F24" s="12">
        <f>SUM(F25:F26)</f>
        <v>6166</v>
      </c>
      <c r="G24" s="14">
        <f>(F24-'[2]SMIQUAL'!$CX$20)/'[2]SMIQUAL'!$CX$20</f>
        <v>0.10859403092412802</v>
      </c>
    </row>
    <row r="25" spans="1:7" ht="12.75">
      <c r="A25" s="45"/>
      <c r="B25" s="7" t="s">
        <v>52</v>
      </c>
      <c r="C25" s="11"/>
      <c r="D25" s="12">
        <f>'[2]SMIQUAL'!$CT$21</f>
        <v>40</v>
      </c>
      <c r="E25" s="14">
        <f>(D25-'[2]SMIQUAL'!$AX$21)/'[2]SMIQUAL'!$AX$21</f>
        <v>-0.23076923076923078</v>
      </c>
      <c r="F25" s="12">
        <f>'[2]SMIQUAL'!$DB$21</f>
        <v>615</v>
      </c>
      <c r="G25" s="14">
        <f>(F25-'[2]SMIQUAL'!$CX$21)/'[2]SMIQUAL'!$CX$21</f>
        <v>-0.025356576862123614</v>
      </c>
    </row>
    <row r="26" spans="1:7" ht="12.75">
      <c r="A26" s="45"/>
      <c r="B26" s="7" t="s">
        <v>53</v>
      </c>
      <c r="C26" s="11"/>
      <c r="D26" s="12">
        <f>'[2]SMIQUAL'!$CT$22</f>
        <v>428</v>
      </c>
      <c r="E26" s="14">
        <f>(D26-'[2]SMIQUAL'!$AX$22)/'[2]SMIQUAL'!$AX$22</f>
        <v>-0.07158351409978309</v>
      </c>
      <c r="F26" s="12">
        <f>'[2]SMIQUAL'!$DB$22</f>
        <v>5551</v>
      </c>
      <c r="G26" s="14">
        <f>(F26-'[2]SMIQUAL'!$CX$22)/'[2]SMIQUAL'!$CX$22</f>
        <v>0.125735145001014</v>
      </c>
    </row>
    <row r="27" spans="1:7" ht="12.75">
      <c r="A27" s="45" t="s">
        <v>54</v>
      </c>
      <c r="B27" s="7" t="s">
        <v>55</v>
      </c>
      <c r="C27" s="11"/>
      <c r="D27" s="12">
        <f>'[2]SMIQUAL'!$CT$23</f>
        <v>619</v>
      </c>
      <c r="E27" s="14">
        <f>(D27-'[2]SMIQUAL'!$AX$23)/'[2]SMIQUAL'!$AX$23</f>
        <v>-0.09104258443465492</v>
      </c>
      <c r="F27" s="12">
        <f>'[2]SMIQUAL'!$DB$23</f>
        <v>8716</v>
      </c>
      <c r="G27" s="14">
        <f>(F27-'[2]SMIQUAL'!$CX$23)/'[2]SMIQUAL'!$CX$23</f>
        <v>0.014786354639655374</v>
      </c>
    </row>
    <row r="28" spans="1:7" ht="12.75">
      <c r="A28" s="45" t="s">
        <v>56</v>
      </c>
      <c r="B28" s="7" t="s">
        <v>57</v>
      </c>
      <c r="C28" s="11"/>
      <c r="D28" s="12">
        <f>SUM(D29:D31)</f>
        <v>5391</v>
      </c>
      <c r="E28" s="14">
        <f>(D28-'[2]SMIQUAL'!$AX$24)/'[2]SMIQUAL'!$AX$24</f>
        <v>-0.059162303664921465</v>
      </c>
      <c r="F28" s="12">
        <f>SUM(F29:F31)</f>
        <v>78939</v>
      </c>
      <c r="G28" s="14">
        <f>(F28-'[2]SMIQUAL'!$CX$24)/'[2]SMIQUAL'!$CX$24</f>
        <v>0.007967822256272745</v>
      </c>
    </row>
    <row r="29" spans="1:7" ht="12.75">
      <c r="A29" s="45"/>
      <c r="B29" s="7" t="s">
        <v>58</v>
      </c>
      <c r="C29" s="13"/>
      <c r="D29" s="12">
        <f>'[2]SMIQUAL'!$CT$25</f>
        <v>1975</v>
      </c>
      <c r="E29" s="14">
        <f>(D29-'[2]SMIQUAL'!$AX$25)/'[2]SMIQUAL'!$AX$25</f>
        <v>-0.06486742424242424</v>
      </c>
      <c r="F29" s="12">
        <f>'[2]SMIQUAL'!$DB$25</f>
        <v>27506</v>
      </c>
      <c r="G29" s="14">
        <f>(F29-'[2]SMIQUAL'!$CX$25)/'[2]SMIQUAL'!$CX$25</f>
        <v>-0.010219503418495863</v>
      </c>
    </row>
    <row r="30" spans="1:7" ht="12.75">
      <c r="A30" s="45"/>
      <c r="B30" s="7" t="s">
        <v>59</v>
      </c>
      <c r="C30" s="13"/>
      <c r="D30" s="12">
        <f>'[2]SMIQUAL'!$CT$26</f>
        <v>3199</v>
      </c>
      <c r="E30" s="14">
        <f>(D30-'[2]SMIQUAL'!$AX$26)/'[2]SMIQUAL'!$AX$26</f>
        <v>0.04303880013042061</v>
      </c>
      <c r="F30" s="12">
        <f>'[2]SMIQUAL'!$DB$26</f>
        <v>45273</v>
      </c>
      <c r="G30" s="14">
        <f>(F30-'[2]SMIQUAL'!$CX$26)/'[2]SMIQUAL'!$CX$26</f>
        <v>0.010062023113649548</v>
      </c>
    </row>
    <row r="31" spans="1:7" ht="12.75">
      <c r="A31" s="45"/>
      <c r="B31" s="7" t="s">
        <v>60</v>
      </c>
      <c r="C31" s="13"/>
      <c r="D31" s="12">
        <f>'[2]SMIQUAL'!$CT$27</f>
        <v>217</v>
      </c>
      <c r="E31" s="14">
        <f>(D31-'[2]SMIQUAL'!$AX$27)/'[2]SMIQUAL'!$AX$27</f>
        <v>-0.6061705989110708</v>
      </c>
      <c r="F31" s="12">
        <f>'[2]SMIQUAL'!$DB$27</f>
        <v>6160</v>
      </c>
      <c r="G31" s="14">
        <f>(F31-'[2]SMIQUAL'!$CX$27)/'[2]SMIQUAL'!$CX$27</f>
        <v>0.08013326319480975</v>
      </c>
    </row>
    <row r="32" spans="1:7" ht="12.75">
      <c r="A32" s="45" t="s">
        <v>61</v>
      </c>
      <c r="B32" s="7" t="s">
        <v>62</v>
      </c>
      <c r="C32" s="11"/>
      <c r="D32" s="12">
        <f>'[2]SMIQUAL'!$CT$28</f>
        <v>1286</v>
      </c>
      <c r="E32" s="14">
        <f>(D32-'[2]SMIQUAL'!$AX$28)/'[2]SMIQUAL'!$AX$28</f>
        <v>-0.2187120291616039</v>
      </c>
      <c r="F32" s="12">
        <f>'[2]SMIQUAL'!$DB$28</f>
        <v>18483</v>
      </c>
      <c r="G32" s="14">
        <f>(F32-'[2]SMIQUAL'!$CX$28)/'[2]SMIQUAL'!$CX$28</f>
        <v>0.08303058713230986</v>
      </c>
    </row>
    <row r="33" spans="1:7" ht="12.75">
      <c r="A33" s="45" t="s">
        <v>63</v>
      </c>
      <c r="B33" s="7" t="s">
        <v>64</v>
      </c>
      <c r="C33" s="11"/>
      <c r="D33" s="12">
        <f>'[2]SMIQUAL'!$CT$29</f>
        <v>317</v>
      </c>
      <c r="E33" s="14">
        <f>(D33-'[2]SMIQUAL'!$AX$29)/'[2]SMIQUAL'!$AX$29</f>
        <v>-0.19338422391857507</v>
      </c>
      <c r="F33" s="12">
        <f>'[2]SMIQUAL'!$DB$29</f>
        <v>2916</v>
      </c>
      <c r="G33" s="14">
        <f>(F33-'[2]SMIQUAL'!$CX$29)/'[2]SMIQUAL'!$CX$29</f>
        <v>-0.11796733212341198</v>
      </c>
    </row>
    <row r="34" spans="1:7" ht="12.75">
      <c r="A34" s="45" t="s">
        <v>65</v>
      </c>
      <c r="B34" s="7" t="s">
        <v>66</v>
      </c>
      <c r="C34" s="11"/>
      <c r="D34" s="12">
        <f>'[2]SMIQUAL'!$CT$30</f>
        <v>2132</v>
      </c>
      <c r="E34" s="14">
        <f>(D34-'[2]SMIQUAL'!$AX$30)/'[2]SMIQUAL'!$AX$30</f>
        <v>-0.19698681732580037</v>
      </c>
      <c r="F34" s="12">
        <f>'[2]SMIQUAL'!$DB$30</f>
        <v>27203</v>
      </c>
      <c r="G34" s="14">
        <f>(F34-'[2]SMIQUAL'!$CX$30)/'[2]SMIQUAL'!$CX$30</f>
        <v>-0.007913931436907367</v>
      </c>
    </row>
    <row r="35" spans="1:7" ht="12.75">
      <c r="A35" s="45" t="s">
        <v>67</v>
      </c>
      <c r="B35" s="7" t="s">
        <v>68</v>
      </c>
      <c r="C35" s="11"/>
      <c r="D35" s="12">
        <f>'[2]SMIQUAL'!$CT$31</f>
        <v>1863</v>
      </c>
      <c r="E35" s="14">
        <f>(D35-'[2]SMIQUAL'!$AX$31)/'[2]SMIQUAL'!$AX$31</f>
        <v>-0.10086872586872588</v>
      </c>
      <c r="F35" s="12">
        <f>'[2]SMIQUAL'!$DB$31</f>
        <v>24970</v>
      </c>
      <c r="G35" s="14">
        <f>(F35-'[2]SMIQUAL'!$CX$31)/'[2]SMIQUAL'!$CX$31</f>
        <v>0.03657270953547262</v>
      </c>
    </row>
    <row r="36" spans="1:7" ht="12.75">
      <c r="A36" s="45" t="s">
        <v>69</v>
      </c>
      <c r="B36" s="7" t="s">
        <v>70</v>
      </c>
      <c r="C36" s="11"/>
      <c r="D36" s="12">
        <f>'[2]SMIQUAL'!$CT$32</f>
        <v>200</v>
      </c>
      <c r="E36" s="14">
        <f>(D36-'[2]SMIQUAL'!$AX$32)/'[2]SMIQUAL'!$AX$32</f>
        <v>0.2987012987012987</v>
      </c>
      <c r="F36" s="12">
        <f>'[2]SMIQUAL'!$DB$32</f>
        <v>2520</v>
      </c>
      <c r="G36" s="14">
        <f>(F36-'[2]SMIQUAL'!$CX$32)/'[2]SMIQUAL'!$CX$32</f>
        <v>0.012861736334405145</v>
      </c>
    </row>
    <row r="37" spans="1:7" ht="12.75">
      <c r="A37" s="45" t="s">
        <v>71</v>
      </c>
      <c r="B37" s="7" t="s">
        <v>72</v>
      </c>
      <c r="C37" s="11"/>
      <c r="D37" s="12">
        <f>'[2]SMIQUAL'!$CT$33</f>
        <v>203</v>
      </c>
      <c r="E37" s="14">
        <f>(D37-'[2]SMIQUAL'!$AX$33)/'[2]SMIQUAL'!$AX$33</f>
        <v>-0.17479674796747968</v>
      </c>
      <c r="F37" s="12">
        <f>'[2]SMIQUAL'!$DB$33</f>
        <v>2896</v>
      </c>
      <c r="G37" s="14">
        <f>(F37-'[2]SMIQUAL'!$CX$33)/'[2]SMIQUAL'!$CX$33</f>
        <v>-0.06399482870071105</v>
      </c>
    </row>
    <row r="38" spans="1:7" ht="12.75">
      <c r="A38" s="45" t="s">
        <v>73</v>
      </c>
      <c r="B38" s="7" t="s">
        <v>74</v>
      </c>
      <c r="C38" s="11"/>
      <c r="D38" s="12">
        <f>'[2]SMIQUAL'!$CT$34</f>
        <v>510</v>
      </c>
      <c r="E38" s="14">
        <f>(D38-'[2]SMIQUAL'!$AX$34)/'[2]SMIQUAL'!$AX$34</f>
        <v>-0.08273381294964029</v>
      </c>
      <c r="F38" s="12">
        <f>'[2]SMIQUAL'!$DB$34</f>
        <v>7048</v>
      </c>
      <c r="G38" s="14">
        <f>(F38-'[2]SMIQUAL'!$CX$34)/'[2]SMIQUAL'!$CX$34</f>
        <v>-0.35262239368053644</v>
      </c>
    </row>
    <row r="39" spans="1:7" ht="12.75">
      <c r="A39" s="45" t="s">
        <v>75</v>
      </c>
      <c r="B39" s="11" t="s">
        <v>76</v>
      </c>
      <c r="C39" s="11"/>
      <c r="D39" s="12">
        <f>SUM(D40:D41)</f>
        <v>200</v>
      </c>
      <c r="E39" s="14">
        <f>(D39-'[2]SMIQUAL'!$AX$35)/'[2]SMIQUAL'!$AX$35</f>
        <v>-0.02912621359223301</v>
      </c>
      <c r="F39" s="12">
        <f>SUM(F40:F41)</f>
        <v>2563</v>
      </c>
      <c r="G39" s="14">
        <f>(F39-'[2]SMIQUAL'!$CX$35)/'[2]SMIQUAL'!$CX$35</f>
        <v>-0.03209969788519638</v>
      </c>
    </row>
    <row r="40" spans="1:7" ht="12.75">
      <c r="A40" s="45"/>
      <c r="B40" s="7" t="s">
        <v>77</v>
      </c>
      <c r="C40" s="11"/>
      <c r="D40" s="12">
        <f>'[2]SMIQUAL'!$CT$36</f>
        <v>43</v>
      </c>
      <c r="E40" s="14">
        <f>(D40-'[2]SMIQUAL'!$AX$36)/'[2]SMIQUAL'!$AX$36</f>
        <v>-0.47560975609756095</v>
      </c>
      <c r="F40" s="12">
        <f>'[2]SMIQUAL'!$DB$36</f>
        <v>949</v>
      </c>
      <c r="G40" s="14">
        <f>(F40-'[2]SMIQUAL'!$CX$36)/'[2]SMIQUAL'!$CX$36</f>
        <v>-0.1364877161055505</v>
      </c>
    </row>
    <row r="41" spans="1:7" ht="12.75">
      <c r="A41" s="45"/>
      <c r="B41" s="7" t="s">
        <v>78</v>
      </c>
      <c r="C41" s="11"/>
      <c r="D41" s="12">
        <f>'[2]SMIQUAL'!$CT$37</f>
        <v>157</v>
      </c>
      <c r="E41" s="14">
        <f>(D41-'[2]SMIQUAL'!$AX$37)/'[2]SMIQUAL'!$AX$37</f>
        <v>0.2661290322580645</v>
      </c>
      <c r="F41" s="12">
        <f>'[2]SMIQUAL'!$DB$37</f>
        <v>1614</v>
      </c>
      <c r="G41" s="14">
        <f>(F41-'[2]SMIQUAL'!$CX$37)/'[2]SMIQUAL'!$CX$37</f>
        <v>0.04196255648805681</v>
      </c>
    </row>
    <row r="42" spans="1:7" ht="12.75">
      <c r="A42" s="45" t="s">
        <v>79</v>
      </c>
      <c r="B42" s="10" t="s">
        <v>80</v>
      </c>
      <c r="C42" s="11"/>
      <c r="D42" s="12">
        <f>SUM(D43:D44)</f>
        <v>1589</v>
      </c>
      <c r="E42" s="14">
        <f>(D42-'[2]SMIQUAL'!$AX$38)/'[2]SMIQUAL'!$AX$38</f>
        <v>0.0551128818061089</v>
      </c>
      <c r="F42" s="12">
        <f>SUM(F43:F44)</f>
        <v>21151</v>
      </c>
      <c r="G42" s="14">
        <f>(F42-'[2]SMIQUAL'!$CX$38)/'[2]SMIQUAL'!$CX$38</f>
        <v>0.015751812899198</v>
      </c>
    </row>
    <row r="43" spans="1:7" ht="12.75">
      <c r="A43" s="45"/>
      <c r="B43" s="7" t="s">
        <v>81</v>
      </c>
      <c r="C43" s="11"/>
      <c r="D43" s="12">
        <f>'[2]SMIQUAL'!$CT$39</f>
        <v>298</v>
      </c>
      <c r="E43" s="14">
        <f>(D43-'[2]SMIQUAL'!$AX$39)/'[2]SMIQUAL'!$AX$39</f>
        <v>0.017064846416382253</v>
      </c>
      <c r="F43" s="12">
        <f>'[2]SMIQUAL'!$DB$39</f>
        <v>3950</v>
      </c>
      <c r="G43" s="14">
        <f>(F43-'[2]SMIQUAL'!$CX$39)/'[2]SMIQUAL'!$CX$39</f>
        <v>-0.09174522878822718</v>
      </c>
    </row>
    <row r="44" spans="1:7" ht="12.75">
      <c r="A44" s="45"/>
      <c r="B44" s="7" t="s">
        <v>82</v>
      </c>
      <c r="C44" s="11"/>
      <c r="D44" s="12">
        <f>'[2]SMIQUAL'!$CT$40</f>
        <v>1291</v>
      </c>
      <c r="E44" s="14">
        <f>(D44-'[2]SMIQUAL'!$AX$40)/'[2]SMIQUAL'!$AX$40</f>
        <v>0.06430338004946413</v>
      </c>
      <c r="F44" s="12">
        <f>'[2]SMIQUAL'!$DB$40</f>
        <v>17201</v>
      </c>
      <c r="G44" s="14">
        <f>(F44-'[2]SMIQUAL'!$CX$40)/'[2]SMIQUAL'!$CX$40</f>
        <v>0.04413014447007406</v>
      </c>
    </row>
    <row r="45" spans="1:7" ht="12.75">
      <c r="A45" s="45" t="s">
        <v>83</v>
      </c>
      <c r="B45" s="7" t="s">
        <v>84</v>
      </c>
      <c r="C45" s="11"/>
      <c r="D45" s="12">
        <f>SUM(D46:D49)</f>
        <v>772</v>
      </c>
      <c r="E45" s="14">
        <f>(D45-'[2]SMIQUAL'!$AX$41)/'[2]SMIQUAL'!$AX$41</f>
        <v>-0.14126807563959956</v>
      </c>
      <c r="F45" s="12">
        <f>SUM(F46:F49)</f>
        <v>10586</v>
      </c>
      <c r="G45" s="14">
        <f>(F45-'[2]SMIQUAL'!$CX$41)/'[2]SMIQUAL'!$CX$41</f>
        <v>0.04739289601266449</v>
      </c>
    </row>
    <row r="46" spans="1:7" ht="12.75">
      <c r="A46" s="45"/>
      <c r="B46" s="7" t="s">
        <v>85</v>
      </c>
      <c r="C46" s="11"/>
      <c r="D46" s="12">
        <f>'[2]SMIQUAL'!$CT$42</f>
        <v>610</v>
      </c>
      <c r="E46" s="14">
        <f>(D46-'[2]SMIQUAL'!$AX$42)/'[2]SMIQUAL'!$AX$42</f>
        <v>-0.17456021650879566</v>
      </c>
      <c r="F46" s="12">
        <f>'[2]SMIQUAL'!$DB$42</f>
        <v>8029</v>
      </c>
      <c r="G46" s="14">
        <f>(F46-'[2]SMIQUAL'!$CX$42)/'[2]SMIQUAL'!$CX$42</f>
        <v>0.03493168342356277</v>
      </c>
    </row>
    <row r="47" spans="1:7" ht="12.75">
      <c r="A47" s="45"/>
      <c r="B47" s="7" t="s">
        <v>86</v>
      </c>
      <c r="C47" s="11"/>
      <c r="D47" s="12">
        <f>'[2]SMIQUAL'!$CT$43</f>
        <v>13</v>
      </c>
      <c r="E47" s="14">
        <f>(D47-'[2]SMIQUAL'!$AX$43)/'[2]SMIQUAL'!$AX$43</f>
        <v>0</v>
      </c>
      <c r="F47" s="12">
        <f>'[2]SMIQUAL'!$DB$43</f>
        <v>188</v>
      </c>
      <c r="G47" s="14">
        <f>(F47-'[2]SMIQUAL'!$CX$43)/'[2]SMIQUAL'!$CX$43</f>
        <v>-0.09615384615384616</v>
      </c>
    </row>
    <row r="48" spans="1:7" ht="12.75">
      <c r="A48" s="45"/>
      <c r="B48" s="7" t="s">
        <v>87</v>
      </c>
      <c r="C48" s="11"/>
      <c r="D48" s="12">
        <f>'[2]SMIQUAL'!$CT$44</f>
        <v>138</v>
      </c>
      <c r="E48" s="14">
        <f>(D48-'[2]SMIQUAL'!$AX$44)/'[2]SMIQUAL'!$AX$44</f>
        <v>0.15966386554621848</v>
      </c>
      <c r="F48" s="12">
        <f>'[2]SMIQUAL'!$DB$44</f>
        <v>2207</v>
      </c>
      <c r="G48" s="14">
        <f>(F48-'[2]SMIQUAL'!$CX$44)/'[2]SMIQUAL'!$CX$44</f>
        <v>0.15007816571130797</v>
      </c>
    </row>
    <row r="49" spans="1:7" ht="12.75">
      <c r="A49" s="45"/>
      <c r="B49" s="7" t="s">
        <v>88</v>
      </c>
      <c r="C49" s="11"/>
      <c r="D49" s="12">
        <f>'[2]SMIQUAL'!$CT$45</f>
        <v>11</v>
      </c>
      <c r="E49" s="14">
        <f>(D49-'[2]SMIQUAL'!$AX$45)/'[2]SMIQUAL'!$AX$45</f>
        <v>-0.6071428571428571</v>
      </c>
      <c r="F49" s="12">
        <f>'[2]SMIQUAL'!$DB$45</f>
        <v>162</v>
      </c>
      <c r="G49" s="14">
        <f>(F49-'[2]SMIQUAL'!$CX$45)/'[2]SMIQUAL'!$CX$45</f>
        <v>-0.2702702702702703</v>
      </c>
    </row>
    <row r="50" spans="1:7" ht="18" customHeight="1">
      <c r="A50" s="49"/>
      <c r="B50" s="50" t="s">
        <v>89</v>
      </c>
      <c r="C50" s="51"/>
      <c r="D50" s="87">
        <f>SUM(D24+D27+D28+D32+D33+D34+D35+D36+D37+D38+D39+D42+D45)</f>
        <v>15550</v>
      </c>
      <c r="E50" s="90">
        <f>(D50-'[2]SMIQUAL'!$AX$47)/'[2]SMIQUAL'!$AX$47</f>
        <v>-0.09891638175812714</v>
      </c>
      <c r="F50" s="89">
        <f>SUM(F24+F27+F28+F32+F33+F34+F35+F36+F37+F38+F39+F42+F45)</f>
        <v>214157</v>
      </c>
      <c r="G50" s="90">
        <f>(F50-'[2]SMIQUAL'!$CX$47)/'[2]SMIQUAL'!$CX$47</f>
        <v>-0.0011054413836208102</v>
      </c>
    </row>
    <row r="51" spans="1:7" ht="17.25" customHeight="1">
      <c r="A51" s="52" t="s">
        <v>90</v>
      </c>
      <c r="B51" s="53" t="s">
        <v>91</v>
      </c>
      <c r="C51" s="54"/>
      <c r="D51" s="91">
        <f>'[2]SMIQUAL'!$CT$49</f>
        <v>3202</v>
      </c>
      <c r="E51" s="120">
        <f>(D51-'[2]SMIQUAL'!$AX$49)/'[2]SMIQUAL'!$AX$49</f>
        <v>-0.25586799907041596</v>
      </c>
      <c r="F51" s="91">
        <f>'[2]SMIQUAL'!$DB$49</f>
        <v>48047</v>
      </c>
      <c r="G51" s="120">
        <f>(F51-'[2]SMIQUAL'!$CX$49)/'[2]SMIQUAL'!$CX$49</f>
        <v>-0.20466471338001357</v>
      </c>
    </row>
    <row r="52" spans="1:7" ht="3.75" customHeight="1">
      <c r="A52" s="55"/>
      <c r="B52" s="24"/>
      <c r="C52" s="25"/>
      <c r="D52" s="88"/>
      <c r="E52" s="20"/>
      <c r="F52" s="88"/>
      <c r="G52" s="20"/>
    </row>
    <row r="53" spans="1:7" ht="20.25" customHeight="1">
      <c r="A53" s="56"/>
      <c r="B53" s="57"/>
      <c r="C53" s="58" t="s">
        <v>114</v>
      </c>
      <c r="D53" s="104">
        <f>SUM(D51+D50+D23)</f>
        <v>38026</v>
      </c>
      <c r="E53" s="140">
        <f>(D53-'[2]SMIQUAL'!$AX$51)/'[2]SMIQUAL'!$AX$51</f>
        <v>-0.10341412807695935</v>
      </c>
      <c r="F53" s="104">
        <f>SUM(F51+F50+F23)</f>
        <v>554230</v>
      </c>
      <c r="G53" s="140">
        <f>(F53-'[2]SMIQUAL'!$CX$51)/'[2]SMIQUAL'!$CX$51</f>
        <v>-0.015073430102787926</v>
      </c>
    </row>
    <row r="54" spans="1:7" ht="7.5" customHeight="1">
      <c r="A54" s="37"/>
      <c r="D54" s="141"/>
      <c r="E54" s="142"/>
      <c r="F54" s="141"/>
      <c r="G54" s="142"/>
    </row>
    <row r="55" spans="1:7" ht="19.5" customHeight="1">
      <c r="A55" s="59" t="s">
        <v>92</v>
      </c>
      <c r="B55" s="60"/>
      <c r="C55" s="61"/>
      <c r="D55" s="89">
        <f>'[2]SMIQUAL'!$CT$53</f>
        <v>169</v>
      </c>
      <c r="E55" s="90">
        <f>(D55-'[2]SMIQUAL'!$AX$53)/'[2]SMIQUAL'!$AX$53</f>
        <v>0.07643312101910828</v>
      </c>
      <c r="F55" s="89">
        <f>'[2]SMIQUAL'!$DB$53</f>
        <v>1510</v>
      </c>
      <c r="G55" s="90">
        <f>(F55-'[2]SMIQUAL'!$CX$53)/'[2]SMIQUAL'!$CX$53</f>
        <v>0.02234258632362898</v>
      </c>
    </row>
    <row r="56" spans="1:7" ht="19.5" customHeight="1">
      <c r="A56" s="62" t="s">
        <v>93</v>
      </c>
      <c r="B56" s="60"/>
      <c r="C56" s="61"/>
      <c r="D56" s="89">
        <f>'[2]SMIQUAL'!$CT$55</f>
        <v>7</v>
      </c>
      <c r="E56" s="90">
        <f>(D56-'[2]SMIQUAL'!$AX$55)/'[2]SMIQUAL'!$AX$55</f>
        <v>0</v>
      </c>
      <c r="F56" s="89">
        <f>'[2]SMIQUAL'!$DB$55</f>
        <v>127</v>
      </c>
      <c r="G56" s="90">
        <f>(F56-'[2]SMIQUAL'!$CX$55)/'[2]SMIQUAL'!$CX$55</f>
        <v>0.007936507936507936</v>
      </c>
    </row>
    <row r="57" spans="1:7" ht="12.75">
      <c r="A57" s="6"/>
      <c r="E57" s="8"/>
      <c r="G57" s="7"/>
    </row>
    <row r="58" spans="1:7" ht="12.75">
      <c r="A58" s="6" t="s">
        <v>22</v>
      </c>
      <c r="E58" s="8"/>
      <c r="G58" s="7"/>
    </row>
    <row r="59" spans="1:7" s="138" customFormat="1" ht="12">
      <c r="A59" s="135"/>
      <c r="B59" s="136"/>
      <c r="C59" s="136"/>
      <c r="D59" s="137"/>
      <c r="E59" s="136"/>
      <c r="F59" s="136"/>
      <c r="G59" s="136"/>
    </row>
    <row r="61" ht="12">
      <c r="E61" s="7">
        <v>3</v>
      </c>
    </row>
  </sheetData>
  <mergeCells count="9">
    <mergeCell ref="A2:G3"/>
    <mergeCell ref="A4:G4"/>
    <mergeCell ref="A6:C9"/>
    <mergeCell ref="D6:E7"/>
    <mergeCell ref="F6:G7"/>
    <mergeCell ref="D8:D9"/>
    <mergeCell ref="E8:E9"/>
    <mergeCell ref="F8:F9"/>
    <mergeCell ref="G8:G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7">
      <selection activeCell="A6" sqref="A6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00390625" style="7" customWidth="1"/>
    <col min="4" max="4" width="7.7109375" style="8" customWidth="1"/>
    <col min="5" max="5" width="8.57421875" style="7" customWidth="1"/>
    <col min="6" max="6" width="7.7109375" style="7" customWidth="1"/>
    <col min="7" max="7" width="8.574218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>
      <c r="A2" s="147" t="s">
        <v>102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.75" customHeight="1">
      <c r="A4" s="172" t="s">
        <v>103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5.7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>
      <c r="A7" s="174" t="str">
        <f>"DECEMBRE 2017"</f>
        <v>DECEMBRE 2017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12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5.75" customHeight="1">
      <c r="A9" s="149" t="s">
        <v>29</v>
      </c>
      <c r="B9" s="150"/>
      <c r="C9" s="151"/>
      <c r="D9" s="64" t="s">
        <v>94</v>
      </c>
      <c r="E9" s="65"/>
      <c r="F9" s="66" t="s">
        <v>95</v>
      </c>
      <c r="G9" s="65"/>
      <c r="H9" s="64" t="s">
        <v>96</v>
      </c>
      <c r="I9" s="65"/>
      <c r="J9" s="64" t="s">
        <v>97</v>
      </c>
      <c r="K9" s="65"/>
    </row>
    <row r="10" spans="1:11" ht="12.75" customHeight="1">
      <c r="A10" s="152"/>
      <c r="B10" s="146"/>
      <c r="C10" s="153"/>
      <c r="D10" s="162" t="s">
        <v>2</v>
      </c>
      <c r="E10" s="169" t="s">
        <v>98</v>
      </c>
      <c r="F10" s="143" t="s">
        <v>2</v>
      </c>
      <c r="G10" s="169" t="s">
        <v>98</v>
      </c>
      <c r="H10" s="162" t="s">
        <v>2</v>
      </c>
      <c r="I10" s="169" t="s">
        <v>98</v>
      </c>
      <c r="J10" s="162" t="s">
        <v>2</v>
      </c>
      <c r="K10" s="169" t="s">
        <v>99</v>
      </c>
    </row>
    <row r="11" spans="1:11" ht="12.75" customHeight="1">
      <c r="A11" s="154"/>
      <c r="B11" s="155"/>
      <c r="C11" s="156"/>
      <c r="D11" s="144"/>
      <c r="E11" s="170"/>
      <c r="F11" s="144"/>
      <c r="G11" s="170"/>
      <c r="H11" s="144"/>
      <c r="I11" s="170"/>
      <c r="J11" s="144"/>
      <c r="K11" s="170"/>
    </row>
    <row r="12" spans="1:11" ht="7.5" customHeight="1">
      <c r="A12" s="45"/>
      <c r="B12" s="10"/>
      <c r="C12" s="11"/>
      <c r="D12" s="12"/>
      <c r="E12" s="13"/>
      <c r="F12" s="12"/>
      <c r="G12" s="14"/>
      <c r="H12" s="12"/>
      <c r="I12" s="13"/>
      <c r="J12" s="67"/>
      <c r="K12" s="68"/>
    </row>
    <row r="13" spans="1:11" ht="11.25" customHeight="1">
      <c r="A13" s="45" t="s">
        <v>31</v>
      </c>
      <c r="B13" s="7" t="s">
        <v>32</v>
      </c>
      <c r="C13" s="11"/>
      <c r="D13" s="12">
        <f>SUM(D14:D16)</f>
        <v>6653</v>
      </c>
      <c r="E13" s="17">
        <f>ROUND(D13/J13,4)</f>
        <v>0.5839</v>
      </c>
      <c r="F13" s="12">
        <f>SUM(F14:F16)</f>
        <v>3543</v>
      </c>
      <c r="G13" s="17">
        <f>ROUND(F13/J13,4)</f>
        <v>0.3109</v>
      </c>
      <c r="H13" s="12">
        <f>SUM(H14:H16)</f>
        <v>1199</v>
      </c>
      <c r="I13" s="17">
        <f>100%-(E13+G13)</f>
        <v>0.10519999999999996</v>
      </c>
      <c r="J13" s="93">
        <f>SUM(J14:J16)</f>
        <v>11395</v>
      </c>
      <c r="K13" s="94">
        <f>SUM(K14:K16)</f>
        <v>0.2997</v>
      </c>
    </row>
    <row r="14" spans="1:11" ht="12" customHeight="1">
      <c r="A14" s="45"/>
      <c r="B14" s="7" t="s">
        <v>33</v>
      </c>
      <c r="C14" s="11"/>
      <c r="D14" s="12">
        <f>'[2]SMIQUAL'!$CQ$7</f>
        <v>5882</v>
      </c>
      <c r="E14" s="17">
        <f>ROUND(D14/J14,4)</f>
        <v>0.6119</v>
      </c>
      <c r="F14" s="12">
        <f>'[2]SMIQUAL'!$CR$7</f>
        <v>2653</v>
      </c>
      <c r="G14" s="17">
        <f>ROUND(F14/J14,4)</f>
        <v>0.276</v>
      </c>
      <c r="H14" s="12">
        <f>'[2]SMIQUAL'!$CS$7</f>
        <v>1077</v>
      </c>
      <c r="I14" s="17">
        <f>100%-(E14+G14)</f>
        <v>0.11209999999999998</v>
      </c>
      <c r="J14" s="93">
        <f>SUM(D14+F14+H14)</f>
        <v>9612</v>
      </c>
      <c r="K14" s="94">
        <f>ROUND(J14/$J$56,4)</f>
        <v>0.2528</v>
      </c>
    </row>
    <row r="15" spans="1:11" ht="10.5" customHeight="1">
      <c r="A15" s="45"/>
      <c r="B15" s="79" t="s">
        <v>105</v>
      </c>
      <c r="C15" s="80"/>
      <c r="D15" s="12">
        <f>'[2]SMIQUAL'!$CQ$8</f>
        <v>34</v>
      </c>
      <c r="E15" s="17">
        <f>ROUND(D15/J15,4)</f>
        <v>0.1977</v>
      </c>
      <c r="F15" s="12">
        <f>'[2]SMIQUAL'!$CR$8</f>
        <v>80</v>
      </c>
      <c r="G15" s="17">
        <f>ROUND(F15/J15,4)</f>
        <v>0.4651</v>
      </c>
      <c r="H15" s="12">
        <f>'[2]SMIQUAL'!$CS$8</f>
        <v>58</v>
      </c>
      <c r="I15" s="17">
        <f>100%-(E15+G15)</f>
        <v>0.33719999999999994</v>
      </c>
      <c r="J15" s="93">
        <f>SUM(D15+F15+H15)</f>
        <v>172</v>
      </c>
      <c r="K15" s="94">
        <f>ROUND(J15/$J$56,4)</f>
        <v>0.0045</v>
      </c>
    </row>
    <row r="16" spans="1:11" ht="10.5" customHeight="1">
      <c r="A16" s="45"/>
      <c r="B16" s="7" t="s">
        <v>34</v>
      </c>
      <c r="C16" s="11"/>
      <c r="D16" s="12">
        <f>'[2]SMIQUAL'!$CQ$9</f>
        <v>737</v>
      </c>
      <c r="E16" s="17">
        <f>ROUND(D16/J16,4)</f>
        <v>0.4575</v>
      </c>
      <c r="F16" s="12">
        <f>'[2]SMIQUAL'!$CR$9</f>
        <v>810</v>
      </c>
      <c r="G16" s="17">
        <f>ROUND(F16/J16,4)</f>
        <v>0.5028</v>
      </c>
      <c r="H16" s="12">
        <f>'[2]SMIQUAL'!$CS$9</f>
        <v>64</v>
      </c>
      <c r="I16" s="17">
        <f>100%-(E16+G16)</f>
        <v>0.03969999999999996</v>
      </c>
      <c r="J16" s="93">
        <f>SUM(D16+F16+H16)</f>
        <v>1611</v>
      </c>
      <c r="K16" s="94">
        <f>ROUND(J16/$J$56,4)</f>
        <v>0.0424</v>
      </c>
    </row>
    <row r="17" spans="1:15" ht="12" customHeight="1">
      <c r="A17" s="45" t="s">
        <v>35</v>
      </c>
      <c r="B17" s="7" t="s">
        <v>36</v>
      </c>
      <c r="C17" s="11"/>
      <c r="D17" s="12">
        <f>'[2]SMIQUAL'!$CQ$10</f>
        <v>2063</v>
      </c>
      <c r="E17" s="17">
        <f aca="true" t="shared" si="0" ref="E17:E23">ROUND(D17/J17,4)</f>
        <v>0.5933</v>
      </c>
      <c r="F17" s="12">
        <f>'[2]SMIQUAL'!$CR$10</f>
        <v>1208</v>
      </c>
      <c r="G17" s="17">
        <f aca="true" t="shared" si="1" ref="G17:G23">ROUND(F17/J17,4)</f>
        <v>0.3474</v>
      </c>
      <c r="H17" s="12">
        <f>'[2]SMIQUAL'!$CS$10</f>
        <v>206</v>
      </c>
      <c r="I17" s="17">
        <f aca="true" t="shared" si="2" ref="I17:I23">100%-(E17+G17)</f>
        <v>0.05929999999999991</v>
      </c>
      <c r="J17" s="93">
        <f aca="true" t="shared" si="3" ref="J17:J23">SUM(D17+F17+H17)</f>
        <v>3477</v>
      </c>
      <c r="K17" s="94">
        <f aca="true" t="shared" si="4" ref="K17:K23">ROUND(J17/$J$56,4)</f>
        <v>0.0914</v>
      </c>
      <c r="N17" s="7"/>
      <c r="O17" s="10"/>
    </row>
    <row r="18" spans="1:11" ht="12" customHeight="1">
      <c r="A18" s="45" t="s">
        <v>37</v>
      </c>
      <c r="B18" s="7" t="s">
        <v>38</v>
      </c>
      <c r="C18" s="11"/>
      <c r="D18" s="12">
        <f>'[2]SMIQUAL'!$CQ$11</f>
        <v>317</v>
      </c>
      <c r="E18" s="17">
        <f t="shared" si="0"/>
        <v>0.5466</v>
      </c>
      <c r="F18" s="12">
        <f>'[2]SMIQUAL'!$CR$11</f>
        <v>239</v>
      </c>
      <c r="G18" s="17">
        <f t="shared" si="1"/>
        <v>0.4121</v>
      </c>
      <c r="H18" s="12">
        <f>'[2]SMIQUAL'!$CS$11</f>
        <v>24</v>
      </c>
      <c r="I18" s="17">
        <f t="shared" si="2"/>
        <v>0.0413</v>
      </c>
      <c r="J18" s="93">
        <f t="shared" si="3"/>
        <v>580</v>
      </c>
      <c r="K18" s="94">
        <f t="shared" si="4"/>
        <v>0.0153</v>
      </c>
    </row>
    <row r="19" spans="1:11" ht="12" customHeight="1">
      <c r="A19" s="45" t="s">
        <v>39</v>
      </c>
      <c r="B19" s="7" t="s">
        <v>40</v>
      </c>
      <c r="C19" s="11"/>
      <c r="D19" s="12">
        <f>'[2]SMIQUAL'!$CQ$12</f>
        <v>84</v>
      </c>
      <c r="E19" s="17">
        <f t="shared" si="0"/>
        <v>0.3907</v>
      </c>
      <c r="F19" s="12">
        <f>'[2]SMIQUAL'!$CR$12</f>
        <v>104</v>
      </c>
      <c r="G19" s="17">
        <f t="shared" si="1"/>
        <v>0.4837</v>
      </c>
      <c r="H19" s="12">
        <f>'[2]SMIQUAL'!$CS$12</f>
        <v>27</v>
      </c>
      <c r="I19" s="17">
        <f t="shared" si="2"/>
        <v>0.12559999999999993</v>
      </c>
      <c r="J19" s="93">
        <f t="shared" si="3"/>
        <v>215</v>
      </c>
      <c r="K19" s="94">
        <f t="shared" si="4"/>
        <v>0.0057</v>
      </c>
    </row>
    <row r="20" spans="1:11" ht="12" customHeight="1">
      <c r="A20" s="45" t="s">
        <v>41</v>
      </c>
      <c r="B20" s="7" t="s">
        <v>42</v>
      </c>
      <c r="C20" s="11"/>
      <c r="D20" s="12">
        <f>'[2]SMIQUAL'!$CQ$13</f>
        <v>389</v>
      </c>
      <c r="E20" s="17">
        <f t="shared" si="0"/>
        <v>0.6825</v>
      </c>
      <c r="F20" s="12">
        <f>'[2]SMIQUAL'!$CR$13</f>
        <v>144</v>
      </c>
      <c r="G20" s="17">
        <f t="shared" si="1"/>
        <v>0.2526</v>
      </c>
      <c r="H20" s="12">
        <f>'[2]SMIQUAL'!$CS$13</f>
        <v>37</v>
      </c>
      <c r="I20" s="17">
        <f t="shared" si="2"/>
        <v>0.06489999999999996</v>
      </c>
      <c r="J20" s="93">
        <f t="shared" si="3"/>
        <v>570</v>
      </c>
      <c r="K20" s="94">
        <f t="shared" si="4"/>
        <v>0.015</v>
      </c>
    </row>
    <row r="21" spans="1:11" ht="12" customHeight="1">
      <c r="A21" s="45" t="s">
        <v>43</v>
      </c>
      <c r="B21" s="7" t="s">
        <v>44</v>
      </c>
      <c r="C21" s="11"/>
      <c r="D21" s="12">
        <f>'[2]SMIQUAL'!$CQ$14</f>
        <v>1664</v>
      </c>
      <c r="E21" s="17">
        <f t="shared" si="0"/>
        <v>0.6505</v>
      </c>
      <c r="F21" s="12">
        <f>'[2]SMIQUAL'!$CR$14</f>
        <v>739</v>
      </c>
      <c r="G21" s="17">
        <f t="shared" si="1"/>
        <v>0.2889</v>
      </c>
      <c r="H21" s="12">
        <f>'[2]SMIQUAL'!$CS$14</f>
        <v>155</v>
      </c>
      <c r="I21" s="17">
        <f t="shared" si="2"/>
        <v>0.06059999999999999</v>
      </c>
      <c r="J21" s="93">
        <f t="shared" si="3"/>
        <v>2558</v>
      </c>
      <c r="K21" s="94">
        <f t="shared" si="4"/>
        <v>0.0673</v>
      </c>
    </row>
    <row r="22" spans="1:11" ht="12" customHeight="1">
      <c r="A22" s="45" t="s">
        <v>45</v>
      </c>
      <c r="B22" s="7" t="s">
        <v>46</v>
      </c>
      <c r="C22" s="11"/>
      <c r="D22" s="12">
        <f>'[2]SMIQUAL'!$CQ$15</f>
        <v>27</v>
      </c>
      <c r="E22" s="17">
        <f t="shared" si="0"/>
        <v>0.36</v>
      </c>
      <c r="F22" s="12">
        <f>'[2]SMIQUAL'!$CR$15</f>
        <v>47</v>
      </c>
      <c r="G22" s="17">
        <f t="shared" si="1"/>
        <v>0.6267</v>
      </c>
      <c r="H22" s="12">
        <f>'[2]SMIQUAL'!$CS$15</f>
        <v>1</v>
      </c>
      <c r="I22" s="17">
        <f t="shared" si="2"/>
        <v>0.013299999999999979</v>
      </c>
      <c r="J22" s="93">
        <f t="shared" si="3"/>
        <v>75</v>
      </c>
      <c r="K22" s="94">
        <f t="shared" si="4"/>
        <v>0.002</v>
      </c>
    </row>
    <row r="23" spans="1:11" ht="12" customHeight="1">
      <c r="A23" s="45" t="s">
        <v>47</v>
      </c>
      <c r="B23" s="7" t="s">
        <v>48</v>
      </c>
      <c r="C23" s="11"/>
      <c r="D23" s="12">
        <f>'[2]SMIQUAL'!$CQ$16</f>
        <v>181</v>
      </c>
      <c r="E23" s="17">
        <f t="shared" si="0"/>
        <v>0.448</v>
      </c>
      <c r="F23" s="12">
        <f>'[2]SMIQUAL'!$CR$16</f>
        <v>175</v>
      </c>
      <c r="G23" s="17">
        <f t="shared" si="1"/>
        <v>0.4332</v>
      </c>
      <c r="H23" s="12">
        <f>'[2]SMIQUAL'!$CS$16</f>
        <v>48</v>
      </c>
      <c r="I23" s="17">
        <f t="shared" si="2"/>
        <v>0.11880000000000002</v>
      </c>
      <c r="J23" s="93">
        <f t="shared" si="3"/>
        <v>404</v>
      </c>
      <c r="K23" s="94">
        <f t="shared" si="4"/>
        <v>0.0106</v>
      </c>
    </row>
    <row r="24" spans="1:11" ht="15.75" customHeight="1">
      <c r="A24" s="69"/>
      <c r="B24" s="42" t="s">
        <v>49</v>
      </c>
      <c r="C24" s="34"/>
      <c r="D24" s="124">
        <f>SUM(D14:D23)</f>
        <v>11378</v>
      </c>
      <c r="E24" s="125">
        <f>ROUND(D24/J24,4)</f>
        <v>0.5903</v>
      </c>
      <c r="F24" s="124">
        <f>SUM(F14:F23)</f>
        <v>6199</v>
      </c>
      <c r="G24" s="125">
        <f>ROUND(F24/J24,4)</f>
        <v>0.3216</v>
      </c>
      <c r="H24" s="124">
        <f>SUM(H14:H23)</f>
        <v>1697</v>
      </c>
      <c r="I24" s="125">
        <f>100%-(E24+G24)</f>
        <v>0.08809999999999996</v>
      </c>
      <c r="J24" s="113">
        <f>SUM(J14:J23)</f>
        <v>19274</v>
      </c>
      <c r="K24" s="126">
        <f>SUM(K14:K23)</f>
        <v>0.507</v>
      </c>
    </row>
    <row r="25" spans="1:11" ht="7.5" customHeight="1">
      <c r="A25" s="46"/>
      <c r="B25" s="24"/>
      <c r="C25" s="25"/>
      <c r="D25" s="88"/>
      <c r="E25" s="127"/>
      <c r="F25" s="88"/>
      <c r="G25" s="127"/>
      <c r="H25" s="88"/>
      <c r="I25" s="127"/>
      <c r="J25" s="128"/>
      <c r="K25" s="129"/>
    </row>
    <row r="26" spans="1:11" ht="17.25" customHeight="1">
      <c r="A26" s="45" t="s">
        <v>50</v>
      </c>
      <c r="B26" s="7" t="s">
        <v>51</v>
      </c>
      <c r="C26" s="11"/>
      <c r="D26" s="12">
        <f>SUM(D27:D28)</f>
        <v>365</v>
      </c>
      <c r="E26" s="17">
        <f>ROUND(D26/J26,4)</f>
        <v>0.7799</v>
      </c>
      <c r="F26" s="12">
        <f>SUM(F27:F28)</f>
        <v>103</v>
      </c>
      <c r="G26" s="17">
        <f>ROUND(F26/J26,4)</f>
        <v>0.2201</v>
      </c>
      <c r="H26" s="12">
        <f>SUM(H27:H28)</f>
        <v>0</v>
      </c>
      <c r="I26" s="17">
        <f>100%-(E26+G26)</f>
        <v>0</v>
      </c>
      <c r="J26" s="93">
        <f>SUM(J27:J28)</f>
        <v>468</v>
      </c>
      <c r="K26" s="94">
        <f>SUM(K27:K28)</f>
        <v>0.0124</v>
      </c>
    </row>
    <row r="27" spans="1:11" ht="11.25" customHeight="1">
      <c r="A27" s="45"/>
      <c r="B27" s="7" t="s">
        <v>52</v>
      </c>
      <c r="C27" s="11"/>
      <c r="D27" s="12">
        <f>'[2]SMIQUAL'!$CQ$21</f>
        <v>38</v>
      </c>
      <c r="E27" s="17">
        <f>ROUND(D27/J27,4)</f>
        <v>0.95</v>
      </c>
      <c r="F27" s="12">
        <f>'[2]SMIQUAL'!$CR$21</f>
        <v>2</v>
      </c>
      <c r="G27" s="17">
        <f>ROUND(F27/J27,4)</f>
        <v>0.05</v>
      </c>
      <c r="H27" s="12">
        <f>'[2]SMIQUAL'!$CS$21</f>
        <v>0</v>
      </c>
      <c r="I27" s="17">
        <f>100%-(E27+G27)</f>
        <v>0</v>
      </c>
      <c r="J27" s="93">
        <f>SUM(D27+F27+H27)</f>
        <v>40</v>
      </c>
      <c r="K27" s="94">
        <f>ROUND(J27/$J$56,4)</f>
        <v>0.0011</v>
      </c>
    </row>
    <row r="28" spans="1:11" ht="10.5" customHeight="1">
      <c r="A28" s="45"/>
      <c r="B28" s="7" t="s">
        <v>53</v>
      </c>
      <c r="C28" s="11"/>
      <c r="D28" s="12">
        <f>'[2]SMIQUAL'!$CQ$22</f>
        <v>327</v>
      </c>
      <c r="E28" s="17">
        <f>ROUND(D28/J28,4)</f>
        <v>0.764</v>
      </c>
      <c r="F28" s="12">
        <f>'[2]SMIQUAL'!$CR$22</f>
        <v>101</v>
      </c>
      <c r="G28" s="17">
        <f>ROUND(F28/J28,4)</f>
        <v>0.236</v>
      </c>
      <c r="H28" s="12">
        <f>'[2]SMIQUAL'!$CS$22</f>
        <v>0</v>
      </c>
      <c r="I28" s="17">
        <f>100%-(E28+G28)</f>
        <v>0</v>
      </c>
      <c r="J28" s="93">
        <f>SUM(D28+F28+H28)</f>
        <v>428</v>
      </c>
      <c r="K28" s="94">
        <f>ROUND(J28/$J$56,4)</f>
        <v>0.0113</v>
      </c>
    </row>
    <row r="29" spans="1:11" ht="12" customHeight="1">
      <c r="A29" s="45" t="s">
        <v>54</v>
      </c>
      <c r="B29" s="7" t="s">
        <v>55</v>
      </c>
      <c r="C29" s="11"/>
      <c r="D29" s="12">
        <f>'[2]SMIQUAL'!$CQ$23</f>
        <v>396</v>
      </c>
      <c r="E29" s="17">
        <f aca="true" t="shared" si="5" ref="E29:E51">ROUND(D29/J29,4)</f>
        <v>0.6397</v>
      </c>
      <c r="F29" s="12">
        <f>'[2]SMIQUAL'!$CR$23</f>
        <v>150</v>
      </c>
      <c r="G29" s="17">
        <f aca="true" t="shared" si="6" ref="G29:G51">ROUND(F29/J29,4)</f>
        <v>0.2423</v>
      </c>
      <c r="H29" s="12">
        <f>'[2]SMIQUAL'!$CS$23</f>
        <v>73</v>
      </c>
      <c r="I29" s="17">
        <f aca="true" t="shared" si="7" ref="I29:I47">100%-(E29+G29)</f>
        <v>0.118</v>
      </c>
      <c r="J29" s="93">
        <f aca="true" t="shared" si="8" ref="J29:J39">SUM(D29+F29+H29)</f>
        <v>619</v>
      </c>
      <c r="K29" s="94">
        <f>ROUND(J29/$J$56,4)</f>
        <v>0.0163</v>
      </c>
    </row>
    <row r="30" spans="1:11" ht="12" customHeight="1">
      <c r="A30" s="45" t="s">
        <v>56</v>
      </c>
      <c r="B30" s="7" t="s">
        <v>57</v>
      </c>
      <c r="C30" s="11"/>
      <c r="D30" s="12">
        <f>SUM(D31:D33)</f>
        <v>2240</v>
      </c>
      <c r="E30" s="17">
        <f t="shared" si="5"/>
        <v>0.4155</v>
      </c>
      <c r="F30" s="12">
        <f>SUM(F31:F33)</f>
        <v>2512</v>
      </c>
      <c r="G30" s="17">
        <f t="shared" si="6"/>
        <v>0.466</v>
      </c>
      <c r="H30" s="12">
        <f>SUM(H31:H33)</f>
        <v>639</v>
      </c>
      <c r="I30" s="17">
        <f t="shared" si="7"/>
        <v>0.11850000000000005</v>
      </c>
      <c r="J30" s="93">
        <f>SUM(J31:J33)</f>
        <v>5391</v>
      </c>
      <c r="K30" s="94">
        <f>SUM(K31:K33)</f>
        <v>0.14170000000000002</v>
      </c>
    </row>
    <row r="31" spans="1:11" ht="12" customHeight="1">
      <c r="A31" s="45"/>
      <c r="B31" s="7" t="s">
        <v>58</v>
      </c>
      <c r="C31" s="13"/>
      <c r="D31" s="12">
        <f>'[2]SMIQUAL'!$CQ$25</f>
        <v>922</v>
      </c>
      <c r="E31" s="17">
        <f t="shared" si="5"/>
        <v>0.4668</v>
      </c>
      <c r="F31" s="12">
        <f>'[2]SMIQUAL'!$CR$25</f>
        <v>773</v>
      </c>
      <c r="G31" s="17">
        <f t="shared" si="6"/>
        <v>0.3914</v>
      </c>
      <c r="H31" s="12">
        <f>'[2]SMIQUAL'!$CS$25</f>
        <v>280</v>
      </c>
      <c r="I31" s="17">
        <f t="shared" si="7"/>
        <v>0.14179999999999993</v>
      </c>
      <c r="J31" s="93">
        <f t="shared" si="8"/>
        <v>1975</v>
      </c>
      <c r="K31" s="94">
        <f aca="true" t="shared" si="9" ref="K31:K40">ROUND(J31/$J$56,4)</f>
        <v>0.0519</v>
      </c>
    </row>
    <row r="32" spans="1:11" ht="10.5" customHeight="1">
      <c r="A32" s="45"/>
      <c r="B32" s="7" t="s">
        <v>59</v>
      </c>
      <c r="C32" s="13"/>
      <c r="D32" s="12">
        <f>'[2]SMIQUAL'!$CQ$26</f>
        <v>1287</v>
      </c>
      <c r="E32" s="17">
        <f t="shared" si="5"/>
        <v>0.4023</v>
      </c>
      <c r="F32" s="12">
        <f>'[2]SMIQUAL'!$CR$26</f>
        <v>1693</v>
      </c>
      <c r="G32" s="17">
        <f t="shared" si="6"/>
        <v>0.5292</v>
      </c>
      <c r="H32" s="12">
        <f>'[2]SMIQUAL'!$CS$26</f>
        <v>219</v>
      </c>
      <c r="I32" s="17">
        <f t="shared" si="7"/>
        <v>0.0685</v>
      </c>
      <c r="J32" s="93">
        <f t="shared" si="8"/>
        <v>3199</v>
      </c>
      <c r="K32" s="94">
        <f t="shared" si="9"/>
        <v>0.0841</v>
      </c>
    </row>
    <row r="33" spans="1:11" ht="10.5" customHeight="1">
      <c r="A33" s="45"/>
      <c r="B33" s="7" t="s">
        <v>60</v>
      </c>
      <c r="C33" s="13"/>
      <c r="D33" s="12">
        <f>'[2]SMIQUAL'!$CQ$27</f>
        <v>31</v>
      </c>
      <c r="E33" s="17">
        <f t="shared" si="5"/>
        <v>0.1429</v>
      </c>
      <c r="F33" s="12">
        <f>'[2]SMIQUAL'!$CR$27</f>
        <v>46</v>
      </c>
      <c r="G33" s="17">
        <f t="shared" si="6"/>
        <v>0.212</v>
      </c>
      <c r="H33" s="12">
        <f>'[2]SMIQUAL'!$CS$27</f>
        <v>140</v>
      </c>
      <c r="I33" s="17">
        <f t="shared" si="7"/>
        <v>0.6451</v>
      </c>
      <c r="J33" s="93">
        <f t="shared" si="8"/>
        <v>217</v>
      </c>
      <c r="K33" s="94">
        <f t="shared" si="9"/>
        <v>0.0057</v>
      </c>
    </row>
    <row r="34" spans="1:11" ht="12" customHeight="1">
      <c r="A34" s="45" t="s">
        <v>61</v>
      </c>
      <c r="B34" s="7" t="s">
        <v>62</v>
      </c>
      <c r="C34" s="11"/>
      <c r="D34" s="12">
        <f>'[2]SMIQUAL'!$CQ$28</f>
        <v>671</v>
      </c>
      <c r="E34" s="17">
        <f t="shared" si="5"/>
        <v>0.5218</v>
      </c>
      <c r="F34" s="12">
        <f>'[2]SMIQUAL'!$CR$28</f>
        <v>152</v>
      </c>
      <c r="G34" s="17">
        <f t="shared" si="6"/>
        <v>0.1182</v>
      </c>
      <c r="H34" s="12">
        <f>'[2]SMIQUAL'!$CS$28</f>
        <v>463</v>
      </c>
      <c r="I34" s="17">
        <f t="shared" si="7"/>
        <v>0.36</v>
      </c>
      <c r="J34" s="93">
        <f t="shared" si="8"/>
        <v>1286</v>
      </c>
      <c r="K34" s="94">
        <f t="shared" si="9"/>
        <v>0.0338</v>
      </c>
    </row>
    <row r="35" spans="1:11" ht="10.5" customHeight="1">
      <c r="A35" s="45" t="s">
        <v>63</v>
      </c>
      <c r="B35" s="7" t="s">
        <v>64</v>
      </c>
      <c r="C35" s="11"/>
      <c r="D35" s="12">
        <f>'[2]SMIQUAL'!$CQ$29</f>
        <v>43</v>
      </c>
      <c r="E35" s="17">
        <f t="shared" si="5"/>
        <v>0.1356</v>
      </c>
      <c r="F35" s="12">
        <f>'[2]SMIQUAL'!$CR$29</f>
        <v>74</v>
      </c>
      <c r="G35" s="17">
        <f t="shared" si="6"/>
        <v>0.2334</v>
      </c>
      <c r="H35" s="12">
        <f>'[2]SMIQUAL'!$CS$29</f>
        <v>200</v>
      </c>
      <c r="I35" s="17">
        <f t="shared" si="7"/>
        <v>0.631</v>
      </c>
      <c r="J35" s="93">
        <f t="shared" si="8"/>
        <v>317</v>
      </c>
      <c r="K35" s="94">
        <f t="shared" si="9"/>
        <v>0.0083</v>
      </c>
    </row>
    <row r="36" spans="1:11" ht="10.5" customHeight="1">
      <c r="A36" s="45" t="s">
        <v>65</v>
      </c>
      <c r="B36" s="7" t="s">
        <v>66</v>
      </c>
      <c r="C36" s="11"/>
      <c r="D36" s="12">
        <f>'[2]SMIQUAL'!$CQ$30</f>
        <v>385</v>
      </c>
      <c r="E36" s="17">
        <f t="shared" si="5"/>
        <v>0.1806</v>
      </c>
      <c r="F36" s="12">
        <f>'[2]SMIQUAL'!$CR$30</f>
        <v>314</v>
      </c>
      <c r="G36" s="17">
        <f t="shared" si="6"/>
        <v>0.1473</v>
      </c>
      <c r="H36" s="12">
        <f>'[2]SMIQUAL'!$CS$30</f>
        <v>1433</v>
      </c>
      <c r="I36" s="17">
        <f t="shared" si="7"/>
        <v>0.6721</v>
      </c>
      <c r="J36" s="93">
        <f t="shared" si="8"/>
        <v>2132</v>
      </c>
      <c r="K36" s="94">
        <f t="shared" si="9"/>
        <v>0.0561</v>
      </c>
    </row>
    <row r="37" spans="1:11" ht="10.5" customHeight="1">
      <c r="A37" s="45" t="s">
        <v>67</v>
      </c>
      <c r="B37" s="7" t="s">
        <v>68</v>
      </c>
      <c r="C37" s="11"/>
      <c r="D37" s="12">
        <f>'[2]SMIQUAL'!$CQ$31</f>
        <v>174</v>
      </c>
      <c r="E37" s="17">
        <f t="shared" si="5"/>
        <v>0.0934</v>
      </c>
      <c r="F37" s="12">
        <f>'[2]SMIQUAL'!$CR$31</f>
        <v>392</v>
      </c>
      <c r="G37" s="17">
        <f t="shared" si="6"/>
        <v>0.2104</v>
      </c>
      <c r="H37" s="12">
        <f>'[2]SMIQUAL'!$CS$31</f>
        <v>1297</v>
      </c>
      <c r="I37" s="17">
        <f t="shared" si="7"/>
        <v>0.6961999999999999</v>
      </c>
      <c r="J37" s="93">
        <f t="shared" si="8"/>
        <v>1863</v>
      </c>
      <c r="K37" s="94">
        <f t="shared" si="9"/>
        <v>0.049</v>
      </c>
    </row>
    <row r="38" spans="1:11" ht="10.5" customHeight="1">
      <c r="A38" s="45" t="s">
        <v>69</v>
      </c>
      <c r="B38" s="7" t="s">
        <v>70</v>
      </c>
      <c r="C38" s="11"/>
      <c r="D38" s="12">
        <f>'[2]SMIQUAL'!$CQ$32</f>
        <v>57</v>
      </c>
      <c r="E38" s="17">
        <f t="shared" si="5"/>
        <v>0.285</v>
      </c>
      <c r="F38" s="12">
        <f>'[2]SMIQUAL'!$CR$32</f>
        <v>75</v>
      </c>
      <c r="G38" s="17">
        <f t="shared" si="6"/>
        <v>0.375</v>
      </c>
      <c r="H38" s="12">
        <f>'[2]SMIQUAL'!$CS$32</f>
        <v>68</v>
      </c>
      <c r="I38" s="17">
        <f t="shared" si="7"/>
        <v>0.3400000000000001</v>
      </c>
      <c r="J38" s="93">
        <f t="shared" si="8"/>
        <v>200</v>
      </c>
      <c r="K38" s="94">
        <f t="shared" si="9"/>
        <v>0.0053</v>
      </c>
    </row>
    <row r="39" spans="1:11" ht="10.5" customHeight="1">
      <c r="A39" s="45" t="s">
        <v>71</v>
      </c>
      <c r="B39" s="7" t="s">
        <v>72</v>
      </c>
      <c r="C39" s="11"/>
      <c r="D39" s="12">
        <f>'[2]SMIQUAL'!$CQ$33</f>
        <v>188</v>
      </c>
      <c r="E39" s="17">
        <f t="shared" si="5"/>
        <v>0.9261</v>
      </c>
      <c r="F39" s="12">
        <f>'[2]SMIQUAL'!$CR$33</f>
        <v>15</v>
      </c>
      <c r="G39" s="17">
        <f t="shared" si="6"/>
        <v>0.0739</v>
      </c>
      <c r="H39" s="12">
        <f>'[2]SMIQUAL'!$CS$33</f>
        <v>0</v>
      </c>
      <c r="I39" s="17">
        <f t="shared" si="7"/>
        <v>0</v>
      </c>
      <c r="J39" s="93">
        <f t="shared" si="8"/>
        <v>203</v>
      </c>
      <c r="K39" s="94">
        <f t="shared" si="9"/>
        <v>0.0053</v>
      </c>
    </row>
    <row r="40" spans="1:11" ht="10.5" customHeight="1">
      <c r="A40" s="45" t="s">
        <v>73</v>
      </c>
      <c r="B40" s="7" t="s">
        <v>74</v>
      </c>
      <c r="C40" s="11"/>
      <c r="D40" s="12">
        <f>'[2]SMIQUAL'!$CQ$34</f>
        <v>38</v>
      </c>
      <c r="E40" s="17">
        <f t="shared" si="5"/>
        <v>0.0745</v>
      </c>
      <c r="F40" s="12">
        <f>'[2]SMIQUAL'!$CR$34</f>
        <v>472</v>
      </c>
      <c r="G40" s="17">
        <f t="shared" si="6"/>
        <v>0.9255</v>
      </c>
      <c r="H40" s="12">
        <f>'[2]SMIQUAL'!$CS$34</f>
        <v>0</v>
      </c>
      <c r="I40" s="17">
        <f t="shared" si="7"/>
        <v>0</v>
      </c>
      <c r="J40" s="93">
        <f>SUM(D40+F40+H40)</f>
        <v>510</v>
      </c>
      <c r="K40" s="94">
        <f t="shared" si="9"/>
        <v>0.0134</v>
      </c>
    </row>
    <row r="41" spans="1:11" ht="12" customHeight="1">
      <c r="A41" s="45" t="s">
        <v>75</v>
      </c>
      <c r="B41" s="11" t="s">
        <v>76</v>
      </c>
      <c r="C41" s="11"/>
      <c r="D41" s="12">
        <f>SUM(D42:D43)</f>
        <v>144</v>
      </c>
      <c r="E41" s="17">
        <f t="shared" si="5"/>
        <v>0.72</v>
      </c>
      <c r="F41" s="12">
        <f>SUM(F42:F43)</f>
        <v>46</v>
      </c>
      <c r="G41" s="17">
        <f t="shared" si="6"/>
        <v>0.23</v>
      </c>
      <c r="H41" s="12">
        <f>SUM(H42:H43)</f>
        <v>10</v>
      </c>
      <c r="I41" s="17">
        <f t="shared" si="7"/>
        <v>0.050000000000000044</v>
      </c>
      <c r="J41" s="93">
        <f>SUM(J42:J43)</f>
        <v>200</v>
      </c>
      <c r="K41" s="100">
        <f>SUM(K42:K43)</f>
        <v>0.005200000000000001</v>
      </c>
    </row>
    <row r="42" spans="1:11" ht="12" customHeight="1">
      <c r="A42" s="45"/>
      <c r="B42" s="7" t="s">
        <v>100</v>
      </c>
      <c r="C42" s="11"/>
      <c r="D42" s="12">
        <f>'[2]SMIQUAL'!$CQ$36</f>
        <v>29</v>
      </c>
      <c r="E42" s="17">
        <f t="shared" si="5"/>
        <v>0.6744</v>
      </c>
      <c r="F42" s="12">
        <f>'[2]SMIQUAL'!$CR$36</f>
        <v>11</v>
      </c>
      <c r="G42" s="17">
        <f t="shared" si="6"/>
        <v>0.2558</v>
      </c>
      <c r="H42" s="12">
        <f>'[2]SMIQUAL'!$CS$36</f>
        <v>3</v>
      </c>
      <c r="I42" s="17">
        <f t="shared" si="7"/>
        <v>0.06979999999999997</v>
      </c>
      <c r="J42" s="93">
        <f>SUM(D42+F42+H42)</f>
        <v>43</v>
      </c>
      <c r="K42" s="94">
        <f>ROUND(J42/$J$56,4)</f>
        <v>0.0011</v>
      </c>
    </row>
    <row r="43" spans="1:11" ht="10.5" customHeight="1">
      <c r="A43" s="45"/>
      <c r="B43" s="7" t="s">
        <v>101</v>
      </c>
      <c r="C43" s="11"/>
      <c r="D43" s="12">
        <f>'[2]SMIQUAL'!$CQ$37</f>
        <v>115</v>
      </c>
      <c r="E43" s="17">
        <f t="shared" si="5"/>
        <v>0.7325</v>
      </c>
      <c r="F43" s="12">
        <f>'[2]SMIQUAL'!$CR$37</f>
        <v>35</v>
      </c>
      <c r="G43" s="17">
        <f t="shared" si="6"/>
        <v>0.2229</v>
      </c>
      <c r="H43" s="12">
        <f>'[2]SMIQUAL'!$CS$37</f>
        <v>7</v>
      </c>
      <c r="I43" s="17">
        <f t="shared" si="7"/>
        <v>0.04459999999999997</v>
      </c>
      <c r="J43" s="93">
        <f>SUM(D43+F43+H43)</f>
        <v>157</v>
      </c>
      <c r="K43" s="94">
        <f>ROUND(J43/$J$56,4)</f>
        <v>0.0041</v>
      </c>
    </row>
    <row r="44" spans="1:11" ht="12" customHeight="1">
      <c r="A44" s="45" t="s">
        <v>79</v>
      </c>
      <c r="B44" s="10" t="s">
        <v>80</v>
      </c>
      <c r="C44" s="11"/>
      <c r="D44" s="12">
        <f>SUM(D45:D46)</f>
        <v>411</v>
      </c>
      <c r="E44" s="17">
        <f t="shared" si="5"/>
        <v>0.2587</v>
      </c>
      <c r="F44" s="12">
        <f>SUM(F45:F46)</f>
        <v>840</v>
      </c>
      <c r="G44" s="17">
        <f t="shared" si="6"/>
        <v>0.5286</v>
      </c>
      <c r="H44" s="12">
        <f>SUM(H45:H46)</f>
        <v>338</v>
      </c>
      <c r="I44" s="17">
        <f t="shared" si="7"/>
        <v>0.2127000000000001</v>
      </c>
      <c r="J44" s="93">
        <f>SUM(J45:J46)</f>
        <v>1589</v>
      </c>
      <c r="K44" s="100">
        <f>SUM(K45:K46)</f>
        <v>0.041800000000000004</v>
      </c>
    </row>
    <row r="45" spans="1:11" ht="12" customHeight="1">
      <c r="A45" s="45"/>
      <c r="B45" s="7" t="s">
        <v>81</v>
      </c>
      <c r="C45" s="11"/>
      <c r="D45" s="12">
        <f>'[2]SMIQUAL'!$CQ$39</f>
        <v>166</v>
      </c>
      <c r="E45" s="17">
        <f t="shared" si="5"/>
        <v>0.557</v>
      </c>
      <c r="F45" s="12">
        <f>'[2]SMIQUAL'!$CR$39</f>
        <v>76</v>
      </c>
      <c r="G45" s="17">
        <f t="shared" si="6"/>
        <v>0.255</v>
      </c>
      <c r="H45" s="12">
        <f>'[2]SMIQUAL'!$CS$39</f>
        <v>56</v>
      </c>
      <c r="I45" s="17">
        <f t="shared" si="7"/>
        <v>0.18799999999999994</v>
      </c>
      <c r="J45" s="93">
        <f>SUM(D45+F45+H45)</f>
        <v>298</v>
      </c>
      <c r="K45" s="94">
        <f>ROUND(J45/$J$56,4)</f>
        <v>0.0078</v>
      </c>
    </row>
    <row r="46" spans="1:11" ht="10.5" customHeight="1">
      <c r="A46" s="45"/>
      <c r="B46" s="7" t="s">
        <v>82</v>
      </c>
      <c r="C46" s="11"/>
      <c r="D46" s="12">
        <f>'[2]SMIQUAL'!$CQ$40</f>
        <v>245</v>
      </c>
      <c r="E46" s="17">
        <f t="shared" si="5"/>
        <v>0.1898</v>
      </c>
      <c r="F46" s="12">
        <f>'[2]SMIQUAL'!$CR$40</f>
        <v>764</v>
      </c>
      <c r="G46" s="17">
        <f t="shared" si="6"/>
        <v>0.5918</v>
      </c>
      <c r="H46" s="12">
        <f>'[2]SMIQUAL'!$CS$40</f>
        <v>282</v>
      </c>
      <c r="I46" s="17">
        <f t="shared" si="7"/>
        <v>0.21840000000000004</v>
      </c>
      <c r="J46" s="93">
        <f>SUM(D46+F46+H46)</f>
        <v>1291</v>
      </c>
      <c r="K46" s="94">
        <f>ROUND(J46/$J$56,4)</f>
        <v>0.034</v>
      </c>
    </row>
    <row r="47" spans="1:11" ht="12" customHeight="1">
      <c r="A47" s="45" t="s">
        <v>83</v>
      </c>
      <c r="B47" s="7" t="s">
        <v>84</v>
      </c>
      <c r="C47" s="11"/>
      <c r="D47" s="12">
        <f>SUM(D48:D51)</f>
        <v>113</v>
      </c>
      <c r="E47" s="17">
        <f t="shared" si="5"/>
        <v>0.1464</v>
      </c>
      <c r="F47" s="12">
        <f>SUM(F48:F51)</f>
        <v>55</v>
      </c>
      <c r="G47" s="17">
        <f t="shared" si="6"/>
        <v>0.0712</v>
      </c>
      <c r="H47" s="12">
        <f>SUM(H48:H51)</f>
        <v>604</v>
      </c>
      <c r="I47" s="17">
        <f t="shared" si="7"/>
        <v>0.7824</v>
      </c>
      <c r="J47" s="93">
        <f>SUM(J48:J51)</f>
        <v>772</v>
      </c>
      <c r="K47" s="100">
        <f>SUM(K48:K51)</f>
        <v>0.020200000000000003</v>
      </c>
    </row>
    <row r="48" spans="1:11" ht="12" customHeight="1">
      <c r="A48" s="45"/>
      <c r="B48" s="7" t="s">
        <v>85</v>
      </c>
      <c r="C48" s="11"/>
      <c r="D48" s="12">
        <f>'[2]SMIQUAL'!$CQ$42</f>
        <v>22</v>
      </c>
      <c r="E48" s="17">
        <f t="shared" si="5"/>
        <v>0.0361</v>
      </c>
      <c r="F48" s="12">
        <f>'[2]SMIQUAL'!$CR$42</f>
        <v>16</v>
      </c>
      <c r="G48" s="17">
        <f t="shared" si="6"/>
        <v>0.0262</v>
      </c>
      <c r="H48" s="12">
        <f>'[2]SMIQUAL'!$CS$42</f>
        <v>572</v>
      </c>
      <c r="I48" s="17">
        <f>100%-(E48+G48)</f>
        <v>0.9377</v>
      </c>
      <c r="J48" s="93">
        <f>SUM(D48+F48+H48)</f>
        <v>610</v>
      </c>
      <c r="K48" s="94">
        <f>ROUND(J48/$J$56,4)</f>
        <v>0.016</v>
      </c>
    </row>
    <row r="49" spans="1:11" ht="10.5" customHeight="1">
      <c r="A49" s="45"/>
      <c r="B49" s="7" t="s">
        <v>86</v>
      </c>
      <c r="C49" s="11"/>
      <c r="D49" s="12">
        <f>'[2]SMIQUAL'!$CQ$43</f>
        <v>8</v>
      </c>
      <c r="E49" s="17">
        <f t="shared" si="5"/>
        <v>0.6154</v>
      </c>
      <c r="F49" s="12">
        <f>'[2]SMIQUAL'!$CR$43</f>
        <v>5</v>
      </c>
      <c r="G49" s="17">
        <f t="shared" si="6"/>
        <v>0.3846</v>
      </c>
      <c r="H49" s="12">
        <f>'[2]SMIQUAL'!$CS$43</f>
        <v>0</v>
      </c>
      <c r="I49" s="17">
        <f>100%-(E49+G49)</f>
        <v>0</v>
      </c>
      <c r="J49" s="93">
        <f>SUM(D49+F49+H49)</f>
        <v>13</v>
      </c>
      <c r="K49" s="94">
        <f>ROUND(J49/$J$56,4)</f>
        <v>0.0003</v>
      </c>
    </row>
    <row r="50" spans="1:11" ht="10.5" customHeight="1">
      <c r="A50" s="45"/>
      <c r="B50" s="7" t="s">
        <v>87</v>
      </c>
      <c r="C50" s="11"/>
      <c r="D50" s="12">
        <f>'[2]SMIQUAL'!$CQ$44</f>
        <v>82</v>
      </c>
      <c r="E50" s="17">
        <f t="shared" si="5"/>
        <v>0.5942</v>
      </c>
      <c r="F50" s="12">
        <f>'[2]SMIQUAL'!$CR$44</f>
        <v>27</v>
      </c>
      <c r="G50" s="17">
        <f t="shared" si="6"/>
        <v>0.1957</v>
      </c>
      <c r="H50" s="12">
        <f>'[2]SMIQUAL'!$CS$44</f>
        <v>29</v>
      </c>
      <c r="I50" s="17">
        <f>100%-(E50+G50)</f>
        <v>0.21010000000000006</v>
      </c>
      <c r="J50" s="93">
        <f>SUM(D50+F50+H50)</f>
        <v>138</v>
      </c>
      <c r="K50" s="94">
        <f>ROUND(J50/$J$56,4)</f>
        <v>0.0036</v>
      </c>
    </row>
    <row r="51" spans="1:11" ht="11.25" customHeight="1">
      <c r="A51" s="45"/>
      <c r="B51" s="7" t="s">
        <v>88</v>
      </c>
      <c r="C51" s="11"/>
      <c r="D51" s="12">
        <f>'[2]SMIQUAL'!$CQ$45</f>
        <v>1</v>
      </c>
      <c r="E51" s="17">
        <f t="shared" si="5"/>
        <v>0.0909</v>
      </c>
      <c r="F51" s="12">
        <f>'[2]SMIQUAL'!$CR$45</f>
        <v>7</v>
      </c>
      <c r="G51" s="17">
        <f t="shared" si="6"/>
        <v>0.6364</v>
      </c>
      <c r="H51" s="12">
        <f>'[2]SMIQUAL'!$CS$45</f>
        <v>3</v>
      </c>
      <c r="I51" s="17">
        <f>100%-(E51+G51)</f>
        <v>0.27270000000000005</v>
      </c>
      <c r="J51" s="93">
        <f>SUM(D51+F51+H51)</f>
        <v>11</v>
      </c>
      <c r="K51" s="94">
        <f>ROUND(J51/$J$56,4)</f>
        <v>0.0003</v>
      </c>
    </row>
    <row r="52" spans="1:11" ht="4.5" customHeight="1">
      <c r="A52" s="49"/>
      <c r="B52" s="10"/>
      <c r="C52" s="11"/>
      <c r="D52" s="84"/>
      <c r="E52" s="95"/>
      <c r="F52" s="84"/>
      <c r="G52" s="95"/>
      <c r="H52" s="84"/>
      <c r="I52" s="95"/>
      <c r="J52" s="84"/>
      <c r="K52" s="96"/>
    </row>
    <row r="53" spans="1:11" ht="15.75" customHeight="1">
      <c r="A53" s="49"/>
      <c r="B53" s="42" t="s">
        <v>89</v>
      </c>
      <c r="C53" s="34"/>
      <c r="D53" s="130">
        <f>SUM(D26+D29+D30+D34+D35+D36+D37+D38+D39+D40+D41+D44+D47)</f>
        <v>5225</v>
      </c>
      <c r="E53" s="16">
        <f>ROUND(D53/J53,4)</f>
        <v>0.336</v>
      </c>
      <c r="F53" s="130">
        <f>SUM(F26+F29+F30+F34+F35+F36+F37+F38+F39+F40+F41+F44+F47)</f>
        <v>5200</v>
      </c>
      <c r="G53" s="16">
        <f>ROUND(F53/J53,4)</f>
        <v>0.3344</v>
      </c>
      <c r="H53" s="130">
        <f>SUM(H26+H29+H30+H34+H35+H36+H37+H38+H39+H40+H41+H44+H47)</f>
        <v>5125</v>
      </c>
      <c r="I53" s="98">
        <f>100%-(E53+G53)</f>
        <v>0.3296</v>
      </c>
      <c r="J53" s="130">
        <f>SUM(J26+J29+J30+J34+J35+J36+J37+J38+J39+J40+J41+J44+J47)</f>
        <v>15550</v>
      </c>
      <c r="K53" s="98">
        <f>SUM(K26+K29+K30+K34+K35+K36+K37+K38+K39+K40+K41+K44+K47)</f>
        <v>0.40880000000000005</v>
      </c>
    </row>
    <row r="54" spans="1:11" ht="15.75" customHeight="1">
      <c r="A54" s="45" t="s">
        <v>90</v>
      </c>
      <c r="B54" s="70" t="s">
        <v>91</v>
      </c>
      <c r="C54" s="54"/>
      <c r="D54" s="124">
        <f>'[2]SMIQUAL'!$CQ$49</f>
        <v>1643</v>
      </c>
      <c r="E54" s="125">
        <f>ROUND(D54/J54,4)</f>
        <v>0.5131</v>
      </c>
      <c r="F54" s="124">
        <f>'[2]SMIQUAL'!$CR$49</f>
        <v>1363</v>
      </c>
      <c r="G54" s="125">
        <f>ROUND(F54/J54,4)</f>
        <v>0.4257</v>
      </c>
      <c r="H54" s="124">
        <f>'[2]SMIQUAL'!$CS$49</f>
        <v>196</v>
      </c>
      <c r="I54" s="126">
        <f>100%-(E54+G54)</f>
        <v>0.06119999999999992</v>
      </c>
      <c r="J54" s="113">
        <f>SUM(D54+F54+H54)</f>
        <v>3202</v>
      </c>
      <c r="K54" s="126">
        <f>100%-(K24+K53)</f>
        <v>0.08419999999999994</v>
      </c>
    </row>
    <row r="55" spans="1:11" ht="3.75" customHeight="1">
      <c r="A55" s="49"/>
      <c r="B55" s="42"/>
      <c r="C55" s="34"/>
      <c r="D55" s="91"/>
      <c r="E55" s="17"/>
      <c r="F55" s="91"/>
      <c r="G55" s="17"/>
      <c r="H55" s="91"/>
      <c r="I55" s="17"/>
      <c r="J55" s="93"/>
      <c r="K55" s="100"/>
    </row>
    <row r="56" spans="1:11" ht="15.75" customHeight="1">
      <c r="A56" s="56"/>
      <c r="B56" s="57"/>
      <c r="C56" s="71" t="s">
        <v>114</v>
      </c>
      <c r="D56" s="108">
        <f>SUM(D24+D53+D54)</f>
        <v>18246</v>
      </c>
      <c r="E56" s="107">
        <f>ROUND(D56/J56,4)</f>
        <v>0.4798</v>
      </c>
      <c r="F56" s="108">
        <f>SUM(F24+F53+F54)</f>
        <v>12762</v>
      </c>
      <c r="G56" s="107">
        <f>ROUND(F56/J56,4)</f>
        <v>0.3356</v>
      </c>
      <c r="H56" s="108">
        <f>SUM(H24+H53+H54)</f>
        <v>7018</v>
      </c>
      <c r="I56" s="109">
        <f>100%-(E56+G56)</f>
        <v>0.1846</v>
      </c>
      <c r="J56" s="108">
        <f>SUM(J24+J53+J54)</f>
        <v>38026</v>
      </c>
      <c r="K56" s="109">
        <f>SUM(K24+K53+K54)</f>
        <v>1</v>
      </c>
    </row>
    <row r="57" spans="1:11" ht="7.5" customHeight="1">
      <c r="A57" s="37"/>
      <c r="D57" s="82"/>
      <c r="E57" s="105"/>
      <c r="F57" s="82"/>
      <c r="G57" s="105"/>
      <c r="H57" s="82"/>
      <c r="I57" s="105"/>
      <c r="J57" s="82"/>
      <c r="K57" s="106"/>
    </row>
    <row r="58" spans="1:11" ht="15.75" customHeight="1">
      <c r="A58" s="72" t="s">
        <v>92</v>
      </c>
      <c r="B58" s="73"/>
      <c r="C58" s="74"/>
      <c r="D58" s="113">
        <f>'[2]SMIQUAL'!$CQ$53</f>
        <v>4</v>
      </c>
      <c r="E58" s="131">
        <f>ROUND(D58/J58,4)</f>
        <v>0.0237</v>
      </c>
      <c r="F58" s="113">
        <f>'[2]SMIQUAL'!$CR$53</f>
        <v>98</v>
      </c>
      <c r="G58" s="131">
        <f>ROUND(F58/J58,4)</f>
        <v>0.5799</v>
      </c>
      <c r="H58" s="113">
        <f>'[2]SMIQUAL'!$CS$53</f>
        <v>67</v>
      </c>
      <c r="I58" s="132">
        <f>100%-(E58+G58)</f>
        <v>0.3964000000000001</v>
      </c>
      <c r="J58" s="110">
        <f>SUM(D58+F58+H58)</f>
        <v>169</v>
      </c>
      <c r="K58" s="132">
        <v>1</v>
      </c>
    </row>
    <row r="59" spans="1:11" ht="15.75" customHeight="1">
      <c r="A59" s="75" t="s">
        <v>93</v>
      </c>
      <c r="B59" s="73"/>
      <c r="C59" s="74"/>
      <c r="D59" s="110">
        <f>'[2]SMIQUAL'!$CQ$55</f>
        <v>3</v>
      </c>
      <c r="E59" s="131">
        <f>ROUND(D59/J59,4)</f>
        <v>0.4286</v>
      </c>
      <c r="F59" s="110">
        <f>'[2]SMIQUAL'!$CR$55</f>
        <v>4</v>
      </c>
      <c r="G59" s="131">
        <f>ROUND(F59/J59,4)</f>
        <v>0.5714</v>
      </c>
      <c r="H59" s="110">
        <f>'[2]SMIQUAL'!$CS$55</f>
        <v>0</v>
      </c>
      <c r="I59" s="132">
        <f>100%-(E59+G59)</f>
        <v>0</v>
      </c>
      <c r="J59" s="110">
        <f>SUM(D59+F59+H59)</f>
        <v>7</v>
      </c>
      <c r="K59" s="132">
        <v>1</v>
      </c>
    </row>
    <row r="60" spans="1:8" s="138" customFormat="1" ht="12">
      <c r="A60" s="135"/>
      <c r="B60" s="136"/>
      <c r="C60" s="136"/>
      <c r="D60" s="137"/>
      <c r="E60" s="136"/>
      <c r="F60" s="136"/>
      <c r="G60" s="136"/>
      <c r="H60" s="137"/>
    </row>
    <row r="62" spans="1:11" ht="12.7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45">
        <v>4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</row>
  </sheetData>
  <mergeCells count="13">
    <mergeCell ref="A2:K3"/>
    <mergeCell ref="A4:K5"/>
    <mergeCell ref="A7:K8"/>
    <mergeCell ref="A9:C11"/>
    <mergeCell ref="D10:D11"/>
    <mergeCell ref="E10:E11"/>
    <mergeCell ref="F10:F11"/>
    <mergeCell ref="G10:G11"/>
    <mergeCell ref="H10:H11"/>
    <mergeCell ref="I10:I11"/>
    <mergeCell ref="J10:J11"/>
    <mergeCell ref="K10:K11"/>
    <mergeCell ref="A64:K6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4">
      <selection activeCell="A6" sqref="A6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140625" style="7" customWidth="1"/>
    <col min="4" max="4" width="7.7109375" style="8" customWidth="1"/>
    <col min="5" max="5" width="8.7109375" style="7" customWidth="1"/>
    <col min="6" max="7" width="7.71093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 customHeight="1">
      <c r="A2" s="147" t="s">
        <v>102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.75" customHeight="1">
      <c r="A4" s="172" t="s">
        <v>103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5.7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>
      <c r="A7" s="177" t="s">
        <v>112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2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5.75" customHeight="1">
      <c r="A9" s="149" t="s">
        <v>29</v>
      </c>
      <c r="B9" s="150"/>
      <c r="C9" s="151"/>
      <c r="D9" s="64" t="s">
        <v>94</v>
      </c>
      <c r="E9" s="65"/>
      <c r="F9" s="66" t="s">
        <v>95</v>
      </c>
      <c r="G9" s="65"/>
      <c r="H9" s="64" t="s">
        <v>96</v>
      </c>
      <c r="I9" s="65"/>
      <c r="J9" s="64" t="s">
        <v>97</v>
      </c>
      <c r="K9" s="65"/>
    </row>
    <row r="10" spans="1:11" ht="12.75" customHeight="1">
      <c r="A10" s="152"/>
      <c r="B10" s="146"/>
      <c r="C10" s="153"/>
      <c r="D10" s="162" t="s">
        <v>2</v>
      </c>
      <c r="E10" s="169" t="s">
        <v>98</v>
      </c>
      <c r="F10" s="143" t="s">
        <v>2</v>
      </c>
      <c r="G10" s="169" t="s">
        <v>98</v>
      </c>
      <c r="H10" s="162" t="s">
        <v>2</v>
      </c>
      <c r="I10" s="169" t="s">
        <v>98</v>
      </c>
      <c r="J10" s="162" t="s">
        <v>2</v>
      </c>
      <c r="K10" s="169" t="s">
        <v>99</v>
      </c>
    </row>
    <row r="11" spans="1:11" ht="12.75" customHeight="1">
      <c r="A11" s="154"/>
      <c r="B11" s="155"/>
      <c r="C11" s="156"/>
      <c r="D11" s="144"/>
      <c r="E11" s="170"/>
      <c r="F11" s="144"/>
      <c r="G11" s="170"/>
      <c r="H11" s="144"/>
      <c r="I11" s="170"/>
      <c r="J11" s="144"/>
      <c r="K11" s="170"/>
    </row>
    <row r="12" spans="1:11" ht="7.5" customHeight="1">
      <c r="A12" s="45"/>
      <c r="B12" s="10"/>
      <c r="C12" s="11"/>
      <c r="D12" s="12"/>
      <c r="E12" s="13"/>
      <c r="F12" s="12"/>
      <c r="G12" s="14"/>
      <c r="H12" s="12"/>
      <c r="I12" s="13"/>
      <c r="J12" s="67"/>
      <c r="K12" s="68"/>
    </row>
    <row r="13" spans="1:11" ht="12" customHeight="1">
      <c r="A13" s="45" t="s">
        <v>31</v>
      </c>
      <c r="B13" s="7" t="s">
        <v>32</v>
      </c>
      <c r="C13" s="11"/>
      <c r="D13" s="12">
        <f>SUM(D14:D16)</f>
        <v>93407</v>
      </c>
      <c r="E13" s="17">
        <f>ROUND(D13/J13,4)</f>
        <v>0.5606</v>
      </c>
      <c r="F13" s="12">
        <f>SUM(F14:F16)</f>
        <v>56294</v>
      </c>
      <c r="G13" s="17">
        <f>ROUND(F13/J13,4)</f>
        <v>0.3379</v>
      </c>
      <c r="H13" s="12">
        <f>SUM(H14:H16)</f>
        <v>16905</v>
      </c>
      <c r="I13" s="17">
        <f>100%-(E13+G13)</f>
        <v>0.10150000000000003</v>
      </c>
      <c r="J13" s="93">
        <f>SUM(J14:J16)</f>
        <v>166606</v>
      </c>
      <c r="K13" s="94">
        <f>SUM(K14:K16)</f>
        <v>0.30060000000000003</v>
      </c>
    </row>
    <row r="14" spans="1:11" ht="12" customHeight="1">
      <c r="A14" s="45"/>
      <c r="B14" s="7" t="s">
        <v>33</v>
      </c>
      <c r="C14" s="11"/>
      <c r="D14" s="12">
        <f>'[2]SMIQUAL'!$CY$7</f>
        <v>81514</v>
      </c>
      <c r="E14" s="17">
        <f>ROUND(D14/J14,4)</f>
        <v>0.5838</v>
      </c>
      <c r="F14" s="12">
        <f>'[2]SMIQUAL'!$CZ$7</f>
        <v>43286</v>
      </c>
      <c r="G14" s="17">
        <f>ROUND(F14/J14,4)</f>
        <v>0.31</v>
      </c>
      <c r="H14" s="12">
        <f>'[2]SMIQUAL'!$DA$7</f>
        <v>14821</v>
      </c>
      <c r="I14" s="17">
        <f>100%-(E14+G14)</f>
        <v>0.10620000000000007</v>
      </c>
      <c r="J14" s="93">
        <f>SUM(D14+F14+H14)</f>
        <v>139621</v>
      </c>
      <c r="K14" s="94">
        <f>ROUND(J14/$J$56,4)</f>
        <v>0.2519</v>
      </c>
    </row>
    <row r="15" spans="1:11" ht="10.5" customHeight="1">
      <c r="A15" s="45"/>
      <c r="B15" s="79" t="s">
        <v>106</v>
      </c>
      <c r="C15" s="80"/>
      <c r="D15" s="12">
        <f>'[2]SMIQUAL'!$CY$8</f>
        <v>1014</v>
      </c>
      <c r="E15" s="17">
        <f aca="true" t="shared" si="0" ref="E15:E23">ROUND(D15/J15,4)</f>
        <v>0.2183</v>
      </c>
      <c r="F15" s="12">
        <f>'[2]SMIQUAL'!$CZ$8</f>
        <v>2234</v>
      </c>
      <c r="G15" s="17">
        <f>ROUND(F15/J15,4)</f>
        <v>0.4808</v>
      </c>
      <c r="H15" s="12">
        <f>'[2]SMIQUAL'!$DA$8</f>
        <v>1398</v>
      </c>
      <c r="I15" s="17">
        <f>100%-(E15+G15)</f>
        <v>0.30089999999999995</v>
      </c>
      <c r="J15" s="93">
        <f>SUM(D15+F15+H15)</f>
        <v>4646</v>
      </c>
      <c r="K15" s="94">
        <f>ROUND(J15/$J$56,4)</f>
        <v>0.0084</v>
      </c>
    </row>
    <row r="16" spans="1:11" ht="10.5" customHeight="1">
      <c r="A16" s="45"/>
      <c r="B16" s="7" t="s">
        <v>34</v>
      </c>
      <c r="C16" s="11"/>
      <c r="D16" s="12">
        <f>'[2]SMIQUAL'!$CY$9</f>
        <v>10879</v>
      </c>
      <c r="E16" s="17">
        <f t="shared" si="0"/>
        <v>0.487</v>
      </c>
      <c r="F16" s="12">
        <f>'[2]SMIQUAL'!$CZ$9</f>
        <v>10774</v>
      </c>
      <c r="G16" s="17">
        <f>ROUND(F16/J16,4)</f>
        <v>0.4823</v>
      </c>
      <c r="H16" s="12">
        <f>'[2]SMIQUAL'!$DA$9</f>
        <v>686</v>
      </c>
      <c r="I16" s="17">
        <f>100%-(E16+G16)</f>
        <v>0.03069999999999995</v>
      </c>
      <c r="J16" s="93">
        <f>SUM(D16+F16+H16)</f>
        <v>22339</v>
      </c>
      <c r="K16" s="94">
        <f>ROUND(J16/$J$56,4)</f>
        <v>0.0403</v>
      </c>
    </row>
    <row r="17" spans="1:11" ht="12" customHeight="1">
      <c r="A17" s="45" t="s">
        <v>35</v>
      </c>
      <c r="B17" s="7" t="s">
        <v>36</v>
      </c>
      <c r="C17" s="11"/>
      <c r="D17" s="12">
        <f>'[2]SMIQUAL'!$CY$10</f>
        <v>34390</v>
      </c>
      <c r="E17" s="17">
        <f t="shared" si="0"/>
        <v>0.6204</v>
      </c>
      <c r="F17" s="12">
        <f>'[2]SMIQUAL'!$CZ$10</f>
        <v>17908</v>
      </c>
      <c r="G17" s="17">
        <f aca="true" t="shared" si="1" ref="G17:G23">ROUND(F17/J17,4)</f>
        <v>0.323</v>
      </c>
      <c r="H17" s="12">
        <f>'[2]SMIQUAL'!$DA$10</f>
        <v>3137</v>
      </c>
      <c r="I17" s="17">
        <f aca="true" t="shared" si="2" ref="I17:I23">100%-(E17+G17)</f>
        <v>0.056599999999999984</v>
      </c>
      <c r="J17" s="93">
        <f aca="true" t="shared" si="3" ref="J17:J23">SUM(D17+F17+H17)</f>
        <v>55435</v>
      </c>
      <c r="K17" s="94">
        <f aca="true" t="shared" si="4" ref="K17:K23">ROUND(J17/$J$56,4)</f>
        <v>0.1</v>
      </c>
    </row>
    <row r="18" spans="1:11" ht="10.5" customHeight="1">
      <c r="A18" s="45" t="s">
        <v>37</v>
      </c>
      <c r="B18" s="7" t="s">
        <v>38</v>
      </c>
      <c r="C18" s="11"/>
      <c r="D18" s="12">
        <f>'[2]SMIQUAL'!$CY$11</f>
        <v>5292</v>
      </c>
      <c r="E18" s="17">
        <f t="shared" si="0"/>
        <v>0.5391</v>
      </c>
      <c r="F18" s="12">
        <f>'[2]SMIQUAL'!$CZ$11</f>
        <v>4082</v>
      </c>
      <c r="G18" s="17">
        <f t="shared" si="1"/>
        <v>0.4158</v>
      </c>
      <c r="H18" s="12">
        <f>'[2]SMIQUAL'!$DA$11</f>
        <v>443</v>
      </c>
      <c r="I18" s="17">
        <f t="shared" si="2"/>
        <v>0.04509999999999992</v>
      </c>
      <c r="J18" s="93">
        <f t="shared" si="3"/>
        <v>9817</v>
      </c>
      <c r="K18" s="94">
        <f t="shared" si="4"/>
        <v>0.0177</v>
      </c>
    </row>
    <row r="19" spans="1:15" ht="10.5" customHeight="1">
      <c r="A19" s="45" t="s">
        <v>39</v>
      </c>
      <c r="B19" s="7" t="s">
        <v>40</v>
      </c>
      <c r="C19" s="11"/>
      <c r="D19" s="12">
        <f>'[2]SMIQUAL'!$CY$12</f>
        <v>1423</v>
      </c>
      <c r="E19" s="17">
        <f t="shared" si="0"/>
        <v>0.3825</v>
      </c>
      <c r="F19" s="12">
        <f>'[2]SMIQUAL'!$CZ$12</f>
        <v>1744</v>
      </c>
      <c r="G19" s="17">
        <f t="shared" si="1"/>
        <v>0.4688</v>
      </c>
      <c r="H19" s="12">
        <f>'[2]SMIQUAL'!$DA$12</f>
        <v>553</v>
      </c>
      <c r="I19" s="17">
        <f t="shared" si="2"/>
        <v>0.14870000000000005</v>
      </c>
      <c r="J19" s="93">
        <f t="shared" si="3"/>
        <v>3720</v>
      </c>
      <c r="K19" s="94">
        <f t="shared" si="4"/>
        <v>0.0067</v>
      </c>
      <c r="N19" s="79"/>
      <c r="O19" s="81"/>
    </row>
    <row r="20" spans="1:11" ht="10.5" customHeight="1">
      <c r="A20" s="45" t="s">
        <v>41</v>
      </c>
      <c r="B20" s="7" t="s">
        <v>42</v>
      </c>
      <c r="C20" s="11"/>
      <c r="D20" s="12">
        <f>'[2]SMIQUAL'!$CY$13</f>
        <v>6768</v>
      </c>
      <c r="E20" s="17">
        <f t="shared" si="0"/>
        <v>0.711</v>
      </c>
      <c r="F20" s="12">
        <f>'[2]SMIQUAL'!$CZ$13</f>
        <v>2221</v>
      </c>
      <c r="G20" s="17">
        <f t="shared" si="1"/>
        <v>0.2333</v>
      </c>
      <c r="H20" s="12">
        <f>'[2]SMIQUAL'!$DA$13</f>
        <v>530</v>
      </c>
      <c r="I20" s="17">
        <f t="shared" si="2"/>
        <v>0.05570000000000008</v>
      </c>
      <c r="J20" s="93">
        <f t="shared" si="3"/>
        <v>9519</v>
      </c>
      <c r="K20" s="94">
        <f t="shared" si="4"/>
        <v>0.0172</v>
      </c>
    </row>
    <row r="21" spans="1:11" ht="10.5" customHeight="1">
      <c r="A21" s="45" t="s">
        <v>43</v>
      </c>
      <c r="B21" s="7" t="s">
        <v>44</v>
      </c>
      <c r="C21" s="11"/>
      <c r="D21" s="12">
        <f>'[2]SMIQUAL'!$CY$14</f>
        <v>24254</v>
      </c>
      <c r="E21" s="17">
        <f t="shared" si="0"/>
        <v>0.6236</v>
      </c>
      <c r="F21" s="12">
        <f>'[2]SMIQUAL'!$CZ$14</f>
        <v>12457</v>
      </c>
      <c r="G21" s="17">
        <f t="shared" si="1"/>
        <v>0.3203</v>
      </c>
      <c r="H21" s="12">
        <f>'[2]SMIQUAL'!$DA$14</f>
        <v>2181</v>
      </c>
      <c r="I21" s="17">
        <f t="shared" si="2"/>
        <v>0.05610000000000004</v>
      </c>
      <c r="J21" s="93">
        <f t="shared" si="3"/>
        <v>38892</v>
      </c>
      <c r="K21" s="94">
        <f t="shared" si="4"/>
        <v>0.0702</v>
      </c>
    </row>
    <row r="22" spans="1:11" ht="10.5" customHeight="1">
      <c r="A22" s="45" t="s">
        <v>45</v>
      </c>
      <c r="B22" s="7" t="s">
        <v>46</v>
      </c>
      <c r="C22" s="11"/>
      <c r="D22" s="12">
        <f>'[2]SMIQUAL'!$CY$15</f>
        <v>815</v>
      </c>
      <c r="E22" s="17">
        <f t="shared" si="0"/>
        <v>0.5748</v>
      </c>
      <c r="F22" s="12">
        <f>'[2]SMIQUAL'!$CZ$15</f>
        <v>576</v>
      </c>
      <c r="G22" s="17">
        <f t="shared" si="1"/>
        <v>0.4062</v>
      </c>
      <c r="H22" s="12">
        <f>'[2]SMIQUAL'!$DA$15</f>
        <v>27</v>
      </c>
      <c r="I22" s="17">
        <f t="shared" si="2"/>
        <v>0.019000000000000017</v>
      </c>
      <c r="J22" s="93">
        <f t="shared" si="3"/>
        <v>1418</v>
      </c>
      <c r="K22" s="94">
        <f t="shared" si="4"/>
        <v>0.0026</v>
      </c>
    </row>
    <row r="23" spans="1:11" ht="10.5" customHeight="1">
      <c r="A23" s="45" t="s">
        <v>47</v>
      </c>
      <c r="B23" s="7" t="s">
        <v>48</v>
      </c>
      <c r="C23" s="11"/>
      <c r="D23" s="12">
        <f>'[2]SMIQUAL'!$CY$16</f>
        <v>2573</v>
      </c>
      <c r="E23" s="17">
        <f t="shared" si="0"/>
        <v>0.3887</v>
      </c>
      <c r="F23" s="12">
        <f>'[2]SMIQUAL'!$CZ$16</f>
        <v>2965</v>
      </c>
      <c r="G23" s="17">
        <f t="shared" si="1"/>
        <v>0.448</v>
      </c>
      <c r="H23" s="12">
        <f>'[2]SMIQUAL'!$DA$16</f>
        <v>1081</v>
      </c>
      <c r="I23" s="17">
        <f t="shared" si="2"/>
        <v>0.1633</v>
      </c>
      <c r="J23" s="93">
        <f t="shared" si="3"/>
        <v>6619</v>
      </c>
      <c r="K23" s="94">
        <f t="shared" si="4"/>
        <v>0.0119</v>
      </c>
    </row>
    <row r="24" spans="1:11" ht="15.75" customHeight="1">
      <c r="A24" s="69"/>
      <c r="B24" s="42" t="s">
        <v>49</v>
      </c>
      <c r="C24" s="34"/>
      <c r="D24" s="124">
        <f>SUM(D14:D23)</f>
        <v>168922</v>
      </c>
      <c r="E24" s="125">
        <f>ROUND(D24/J24,4)</f>
        <v>0.5784</v>
      </c>
      <c r="F24" s="133">
        <f>SUM(F14:F23)</f>
        <v>98247</v>
      </c>
      <c r="G24" s="125">
        <f>ROUND(F24/J24,4)</f>
        <v>0.3364</v>
      </c>
      <c r="H24" s="133">
        <f>SUM(H14:H23)</f>
        <v>24857</v>
      </c>
      <c r="I24" s="125">
        <f>100%-(E24+G24)</f>
        <v>0.08519999999999994</v>
      </c>
      <c r="J24" s="113">
        <f>SUM(J14:J23)</f>
        <v>292026</v>
      </c>
      <c r="K24" s="126">
        <f>SUM(K14:K23)</f>
        <v>0.5269000000000001</v>
      </c>
    </row>
    <row r="25" spans="1:11" ht="7.5" customHeight="1">
      <c r="A25" s="76"/>
      <c r="B25" s="28"/>
      <c r="C25" s="29"/>
      <c r="D25" s="19"/>
      <c r="E25" s="95"/>
      <c r="F25" s="19"/>
      <c r="G25" s="95"/>
      <c r="H25" s="19"/>
      <c r="I25" s="95"/>
      <c r="J25" s="84"/>
      <c r="K25" s="99" t="s">
        <v>19</v>
      </c>
    </row>
    <row r="26" spans="1:11" ht="17.25" customHeight="1">
      <c r="A26" s="45" t="s">
        <v>50</v>
      </c>
      <c r="B26" s="7" t="s">
        <v>51</v>
      </c>
      <c r="C26" s="11"/>
      <c r="D26" s="12">
        <f>SUM(D27:D28)</f>
        <v>4782</v>
      </c>
      <c r="E26" s="17">
        <f>ROUND(D26/J26,4)</f>
        <v>0.7755</v>
      </c>
      <c r="F26" s="12">
        <f>SUM(F27:F28)</f>
        <v>1381</v>
      </c>
      <c r="G26" s="17">
        <f>ROUND(F26/J26,4)</f>
        <v>0.224</v>
      </c>
      <c r="H26" s="12">
        <f>SUM(H27:H28)</f>
        <v>3</v>
      </c>
      <c r="I26" s="17">
        <f>100%-(E26+G26)</f>
        <v>0.000500000000000056</v>
      </c>
      <c r="J26" s="93">
        <f>SUM(J27:J28)</f>
        <v>6166</v>
      </c>
      <c r="K26" s="94">
        <f>SUM(K27:K28)</f>
        <v>0.0111</v>
      </c>
    </row>
    <row r="27" spans="1:11" ht="12" customHeight="1">
      <c r="A27" s="45"/>
      <c r="B27" s="7" t="s">
        <v>52</v>
      </c>
      <c r="C27" s="11"/>
      <c r="D27" s="12">
        <f>'[2]SMIQUAL'!$CY$21</f>
        <v>582</v>
      </c>
      <c r="E27" s="17">
        <f>ROUND(D27/J27,4)</f>
        <v>0.9463</v>
      </c>
      <c r="F27" s="12">
        <f>'[2]SMIQUAL'!$CZ$21</f>
        <v>33</v>
      </c>
      <c r="G27" s="17">
        <f>ROUND(F27/J27,4)</f>
        <v>0.0537</v>
      </c>
      <c r="H27" s="12">
        <f>'[2]SMIQUAL'!$DA$21</f>
        <v>0</v>
      </c>
      <c r="I27" s="17">
        <f>100%-(E27+G27)</f>
        <v>0</v>
      </c>
      <c r="J27" s="93">
        <f>SUM(D27+F27+H27)</f>
        <v>615</v>
      </c>
      <c r="K27" s="94">
        <f>ROUND(J27/$J$56,4)</f>
        <v>0.0011</v>
      </c>
    </row>
    <row r="28" spans="1:11" ht="10.5" customHeight="1">
      <c r="A28" s="45"/>
      <c r="B28" s="7" t="s">
        <v>53</v>
      </c>
      <c r="C28" s="11"/>
      <c r="D28" s="12">
        <f>'[2]SMIQUAL'!$CY$22</f>
        <v>4200</v>
      </c>
      <c r="E28" s="17">
        <f>ROUND(D28/J28,4)</f>
        <v>0.7566</v>
      </c>
      <c r="F28" s="12">
        <f>'[2]SMIQUAL'!$CZ$22</f>
        <v>1348</v>
      </c>
      <c r="G28" s="17">
        <f>ROUND(F28/J28,4)</f>
        <v>0.2428</v>
      </c>
      <c r="H28" s="12">
        <f>'[2]SMIQUAL'!$DA$22</f>
        <v>3</v>
      </c>
      <c r="I28" s="17">
        <f>100%-(E28+G28)</f>
        <v>0.0005999999999999339</v>
      </c>
      <c r="J28" s="93">
        <f>SUM(D28+F28+H28)</f>
        <v>5551</v>
      </c>
      <c r="K28" s="94">
        <f>ROUND(J28/$J$56,4)</f>
        <v>0.01</v>
      </c>
    </row>
    <row r="29" spans="1:11" ht="10.5" customHeight="1">
      <c r="A29" s="45" t="s">
        <v>54</v>
      </c>
      <c r="B29" s="7" t="s">
        <v>55</v>
      </c>
      <c r="C29" s="11"/>
      <c r="D29" s="12">
        <f>'[2]SMIQUAL'!$CY$23</f>
        <v>5538</v>
      </c>
      <c r="E29" s="17">
        <f aca="true" t="shared" si="5" ref="E29:E51">ROUND(D29/J29,4)</f>
        <v>0.6354</v>
      </c>
      <c r="F29" s="12">
        <f>'[2]SMIQUAL'!$CZ$23</f>
        <v>2137</v>
      </c>
      <c r="G29" s="17">
        <f aca="true" t="shared" si="6" ref="G29:G51">ROUND(F29/J29,4)</f>
        <v>0.2452</v>
      </c>
      <c r="H29" s="12">
        <f>'[2]SMIQUAL'!$DA$23</f>
        <v>1041</v>
      </c>
      <c r="I29" s="17">
        <f aca="true" t="shared" si="7" ref="I29:I47">100%-(E29+G29)</f>
        <v>0.11940000000000006</v>
      </c>
      <c r="J29" s="93">
        <f aca="true" t="shared" si="8" ref="J29:J39">SUM(D29+F29+H29)</f>
        <v>8716</v>
      </c>
      <c r="K29" s="94">
        <f>ROUND(J29/$J$56,4)</f>
        <v>0.0157</v>
      </c>
    </row>
    <row r="30" spans="1:11" ht="12" customHeight="1">
      <c r="A30" s="45" t="s">
        <v>56</v>
      </c>
      <c r="B30" s="7" t="s">
        <v>57</v>
      </c>
      <c r="C30" s="11"/>
      <c r="D30" s="12">
        <f>SUM(D31:D33)</f>
        <v>32564</v>
      </c>
      <c r="E30" s="17">
        <f t="shared" si="5"/>
        <v>0.4125</v>
      </c>
      <c r="F30" s="12">
        <f>SUM(F31:F33)</f>
        <v>34141</v>
      </c>
      <c r="G30" s="17">
        <f t="shared" si="6"/>
        <v>0.4325</v>
      </c>
      <c r="H30" s="12">
        <f>SUM(H31:H33)</f>
        <v>12234</v>
      </c>
      <c r="I30" s="17">
        <f t="shared" si="7"/>
        <v>0.15500000000000003</v>
      </c>
      <c r="J30" s="93">
        <f>SUM(J31:J33)</f>
        <v>78939</v>
      </c>
      <c r="K30" s="94">
        <f>SUM(K31:K33)</f>
        <v>0.1424</v>
      </c>
    </row>
    <row r="31" spans="1:11" ht="12" customHeight="1">
      <c r="A31" s="45"/>
      <c r="B31" s="7" t="s">
        <v>58</v>
      </c>
      <c r="C31" s="13"/>
      <c r="D31" s="12">
        <f>'[2]SMIQUAL'!$CY$25</f>
        <v>14317</v>
      </c>
      <c r="E31" s="17">
        <f t="shared" si="5"/>
        <v>0.5205</v>
      </c>
      <c r="F31" s="12">
        <f>'[2]SMIQUAL'!$CZ$25</f>
        <v>9294</v>
      </c>
      <c r="G31" s="17">
        <f t="shared" si="6"/>
        <v>0.3379</v>
      </c>
      <c r="H31" s="12">
        <f>'[2]SMIQUAL'!$DA$25</f>
        <v>3895</v>
      </c>
      <c r="I31" s="17">
        <f t="shared" si="7"/>
        <v>0.14160000000000006</v>
      </c>
      <c r="J31" s="93">
        <f t="shared" si="8"/>
        <v>27506</v>
      </c>
      <c r="K31" s="94">
        <f aca="true" t="shared" si="9" ref="K31:K40">ROUND(J31/$J$56,4)</f>
        <v>0.0496</v>
      </c>
    </row>
    <row r="32" spans="1:11" ht="10.5" customHeight="1">
      <c r="A32" s="45"/>
      <c r="B32" s="7" t="s">
        <v>59</v>
      </c>
      <c r="C32" s="13"/>
      <c r="D32" s="12">
        <f>'[2]SMIQUAL'!$CY$26</f>
        <v>17837</v>
      </c>
      <c r="E32" s="17">
        <f t="shared" si="5"/>
        <v>0.394</v>
      </c>
      <c r="F32" s="12">
        <f>'[2]SMIQUAL'!$CZ$26</f>
        <v>24501</v>
      </c>
      <c r="G32" s="17">
        <f t="shared" si="6"/>
        <v>0.5412</v>
      </c>
      <c r="H32" s="12">
        <f>'[2]SMIQUAL'!$DA$26</f>
        <v>2935</v>
      </c>
      <c r="I32" s="17">
        <f t="shared" si="7"/>
        <v>0.06479999999999997</v>
      </c>
      <c r="J32" s="93">
        <f t="shared" si="8"/>
        <v>45273</v>
      </c>
      <c r="K32" s="94">
        <f t="shared" si="9"/>
        <v>0.0817</v>
      </c>
    </row>
    <row r="33" spans="1:11" ht="10.5" customHeight="1">
      <c r="A33" s="45"/>
      <c r="B33" s="7" t="s">
        <v>60</v>
      </c>
      <c r="C33" s="13"/>
      <c r="D33" s="12">
        <f>'[2]SMIQUAL'!$CY$27</f>
        <v>410</v>
      </c>
      <c r="E33" s="17">
        <f t="shared" si="5"/>
        <v>0.0666</v>
      </c>
      <c r="F33" s="12">
        <f>'[2]SMIQUAL'!$CZ$27</f>
        <v>346</v>
      </c>
      <c r="G33" s="17">
        <f t="shared" si="6"/>
        <v>0.0562</v>
      </c>
      <c r="H33" s="12">
        <f>'[2]SMIQUAL'!$DA$27</f>
        <v>5404</v>
      </c>
      <c r="I33" s="17">
        <f t="shared" si="7"/>
        <v>0.8772</v>
      </c>
      <c r="J33" s="93">
        <f t="shared" si="8"/>
        <v>6160</v>
      </c>
      <c r="K33" s="94">
        <f t="shared" si="9"/>
        <v>0.0111</v>
      </c>
    </row>
    <row r="34" spans="1:11" ht="11.25" customHeight="1">
      <c r="A34" s="45" t="s">
        <v>61</v>
      </c>
      <c r="B34" s="7" t="s">
        <v>62</v>
      </c>
      <c r="C34" s="11"/>
      <c r="D34" s="12">
        <f>'[2]SMIQUAL'!$CY$28</f>
        <v>9577</v>
      </c>
      <c r="E34" s="17">
        <f t="shared" si="5"/>
        <v>0.5182</v>
      </c>
      <c r="F34" s="12">
        <f>'[2]SMIQUAL'!$CZ$28</f>
        <v>2065</v>
      </c>
      <c r="G34" s="17">
        <f t="shared" si="6"/>
        <v>0.1117</v>
      </c>
      <c r="H34" s="12">
        <f>'[2]SMIQUAL'!$DA$28</f>
        <v>6841</v>
      </c>
      <c r="I34" s="17">
        <f t="shared" si="7"/>
        <v>0.3701</v>
      </c>
      <c r="J34" s="93">
        <f t="shared" si="8"/>
        <v>18483</v>
      </c>
      <c r="K34" s="94">
        <f t="shared" si="9"/>
        <v>0.0333</v>
      </c>
    </row>
    <row r="35" spans="1:11" ht="10.5" customHeight="1">
      <c r="A35" s="45" t="s">
        <v>63</v>
      </c>
      <c r="B35" s="7" t="s">
        <v>64</v>
      </c>
      <c r="C35" s="11"/>
      <c r="D35" s="12">
        <f>'[2]SMIQUAL'!$CY$29</f>
        <v>382</v>
      </c>
      <c r="E35" s="17">
        <f t="shared" si="5"/>
        <v>0.131</v>
      </c>
      <c r="F35" s="12">
        <f>'[2]SMIQUAL'!$CZ$29</f>
        <v>547</v>
      </c>
      <c r="G35" s="17">
        <f t="shared" si="6"/>
        <v>0.1876</v>
      </c>
      <c r="H35" s="12">
        <f>'[2]SMIQUAL'!$DA$29</f>
        <v>1987</v>
      </c>
      <c r="I35" s="17">
        <f t="shared" si="7"/>
        <v>0.6814</v>
      </c>
      <c r="J35" s="93">
        <f t="shared" si="8"/>
        <v>2916</v>
      </c>
      <c r="K35" s="94">
        <f t="shared" si="9"/>
        <v>0.0053</v>
      </c>
    </row>
    <row r="36" spans="1:11" ht="10.5" customHeight="1">
      <c r="A36" s="45" t="s">
        <v>65</v>
      </c>
      <c r="B36" s="7" t="s">
        <v>66</v>
      </c>
      <c r="C36" s="11"/>
      <c r="D36" s="12">
        <f>'[2]SMIQUAL'!$CY$30</f>
        <v>5507</v>
      </c>
      <c r="E36" s="17">
        <f t="shared" si="5"/>
        <v>0.2024</v>
      </c>
      <c r="F36" s="12">
        <f>'[2]SMIQUAL'!$CZ$30</f>
        <v>4278</v>
      </c>
      <c r="G36" s="17">
        <f t="shared" si="6"/>
        <v>0.1573</v>
      </c>
      <c r="H36" s="12">
        <f>'[2]SMIQUAL'!$DA$30</f>
        <v>17418</v>
      </c>
      <c r="I36" s="17">
        <f t="shared" si="7"/>
        <v>0.6403</v>
      </c>
      <c r="J36" s="93">
        <f t="shared" si="8"/>
        <v>27203</v>
      </c>
      <c r="K36" s="94">
        <f t="shared" si="9"/>
        <v>0.0491</v>
      </c>
    </row>
    <row r="37" spans="1:11" ht="10.5" customHeight="1">
      <c r="A37" s="45" t="s">
        <v>67</v>
      </c>
      <c r="B37" s="7" t="s">
        <v>68</v>
      </c>
      <c r="C37" s="11"/>
      <c r="D37" s="12">
        <f>'[2]SMIQUAL'!$CY$31</f>
        <v>1986</v>
      </c>
      <c r="E37" s="17">
        <f t="shared" si="5"/>
        <v>0.0795</v>
      </c>
      <c r="F37" s="12">
        <f>'[2]SMIQUAL'!$CZ$31</f>
        <v>5377</v>
      </c>
      <c r="G37" s="17">
        <f t="shared" si="6"/>
        <v>0.2153</v>
      </c>
      <c r="H37" s="12">
        <f>'[2]SMIQUAL'!$DA$31</f>
        <v>17607</v>
      </c>
      <c r="I37" s="17">
        <f t="shared" si="7"/>
        <v>0.7052</v>
      </c>
      <c r="J37" s="93">
        <f t="shared" si="8"/>
        <v>24970</v>
      </c>
      <c r="K37" s="94">
        <f t="shared" si="9"/>
        <v>0.0451</v>
      </c>
    </row>
    <row r="38" spans="1:11" ht="10.5" customHeight="1">
      <c r="A38" s="45" t="s">
        <v>69</v>
      </c>
      <c r="B38" s="7" t="s">
        <v>70</v>
      </c>
      <c r="C38" s="11"/>
      <c r="D38" s="12">
        <f>'[2]SMIQUAL'!$CY$32</f>
        <v>621</v>
      </c>
      <c r="E38" s="17">
        <f t="shared" si="5"/>
        <v>0.2464</v>
      </c>
      <c r="F38" s="12">
        <f>'[2]SMIQUAL'!$CZ$32</f>
        <v>1132</v>
      </c>
      <c r="G38" s="17">
        <f t="shared" si="6"/>
        <v>0.4492</v>
      </c>
      <c r="H38" s="12">
        <f>'[2]SMIQUAL'!$DA$32</f>
        <v>767</v>
      </c>
      <c r="I38" s="17">
        <f t="shared" si="7"/>
        <v>0.3044</v>
      </c>
      <c r="J38" s="93">
        <f t="shared" si="8"/>
        <v>2520</v>
      </c>
      <c r="K38" s="94">
        <f t="shared" si="9"/>
        <v>0.0045</v>
      </c>
    </row>
    <row r="39" spans="1:11" ht="10.5" customHeight="1">
      <c r="A39" s="45" t="s">
        <v>71</v>
      </c>
      <c r="B39" s="7" t="s">
        <v>72</v>
      </c>
      <c r="C39" s="11"/>
      <c r="D39" s="12">
        <f>'[2]SMIQUAL'!$CY$33</f>
        <v>2731</v>
      </c>
      <c r="E39" s="17">
        <f t="shared" si="5"/>
        <v>0.943</v>
      </c>
      <c r="F39" s="12">
        <f>'[2]SMIQUAL'!$CZ$33</f>
        <v>161</v>
      </c>
      <c r="G39" s="17">
        <f t="shared" si="6"/>
        <v>0.0556</v>
      </c>
      <c r="H39" s="12">
        <f>'[2]SMIQUAL'!$DA$33</f>
        <v>4</v>
      </c>
      <c r="I39" s="17">
        <f t="shared" si="7"/>
        <v>0.0014000000000000679</v>
      </c>
      <c r="J39" s="93">
        <f t="shared" si="8"/>
        <v>2896</v>
      </c>
      <c r="K39" s="94">
        <f t="shared" si="9"/>
        <v>0.0052</v>
      </c>
    </row>
    <row r="40" spans="1:11" ht="10.5" customHeight="1">
      <c r="A40" s="45" t="s">
        <v>73</v>
      </c>
      <c r="B40" s="7" t="s">
        <v>74</v>
      </c>
      <c r="C40" s="11"/>
      <c r="D40" s="12">
        <f>'[2]SMIQUAL'!$CY$34</f>
        <v>651</v>
      </c>
      <c r="E40" s="17">
        <f t="shared" si="5"/>
        <v>0.0924</v>
      </c>
      <c r="F40" s="12">
        <f>'[2]SMIQUAL'!$CZ$34</f>
        <v>6397</v>
      </c>
      <c r="G40" s="17">
        <f t="shared" si="6"/>
        <v>0.9076</v>
      </c>
      <c r="H40" s="12">
        <f>'[2]SMIQUAL'!$DA$34</f>
        <v>0</v>
      </c>
      <c r="I40" s="17">
        <f t="shared" si="7"/>
        <v>0</v>
      </c>
      <c r="J40" s="93">
        <f>SUM(D40+F40+H40)</f>
        <v>7048</v>
      </c>
      <c r="K40" s="94">
        <f t="shared" si="9"/>
        <v>0.0127</v>
      </c>
    </row>
    <row r="41" spans="1:11" ht="12" customHeight="1">
      <c r="A41" s="45" t="s">
        <v>75</v>
      </c>
      <c r="B41" s="11" t="s">
        <v>76</v>
      </c>
      <c r="C41" s="11"/>
      <c r="D41" s="12">
        <f>SUM(D42:D43)</f>
        <v>1731</v>
      </c>
      <c r="E41" s="17">
        <f t="shared" si="5"/>
        <v>0.6754</v>
      </c>
      <c r="F41" s="12">
        <f>SUM(F42:F43)</f>
        <v>706</v>
      </c>
      <c r="G41" s="17">
        <f t="shared" si="6"/>
        <v>0.2755</v>
      </c>
      <c r="H41" s="12">
        <f>SUM(H42:H43)</f>
        <v>126</v>
      </c>
      <c r="I41" s="17">
        <f t="shared" si="7"/>
        <v>0.04909999999999992</v>
      </c>
      <c r="J41" s="93">
        <f>SUM(J42:J43)</f>
        <v>2563</v>
      </c>
      <c r="K41" s="100">
        <f>SUM(K42:K43)</f>
        <v>0.0046</v>
      </c>
    </row>
    <row r="42" spans="1:11" ht="11.25" customHeight="1">
      <c r="A42" s="45"/>
      <c r="B42" s="7" t="s">
        <v>100</v>
      </c>
      <c r="C42" s="11"/>
      <c r="D42" s="12">
        <f>'[2]SMIQUAL'!$CY$36</f>
        <v>762</v>
      </c>
      <c r="E42" s="17">
        <f t="shared" si="5"/>
        <v>0.803</v>
      </c>
      <c r="F42" s="12">
        <f>'[2]SMIQUAL'!$CZ$36</f>
        <v>150</v>
      </c>
      <c r="G42" s="17">
        <f t="shared" si="6"/>
        <v>0.1581</v>
      </c>
      <c r="H42" s="12">
        <f>'[2]SMIQUAL'!$DA$36</f>
        <v>37</v>
      </c>
      <c r="I42" s="17">
        <f t="shared" si="7"/>
        <v>0.038899999999999935</v>
      </c>
      <c r="J42" s="93">
        <f>SUM(D42+F42+H42)</f>
        <v>949</v>
      </c>
      <c r="K42" s="94">
        <f>ROUND(J42/$J$56,4)</f>
        <v>0.0017</v>
      </c>
    </row>
    <row r="43" spans="1:11" ht="10.5" customHeight="1">
      <c r="A43" s="45"/>
      <c r="B43" s="7" t="s">
        <v>101</v>
      </c>
      <c r="C43" s="11"/>
      <c r="D43" s="12">
        <f>'[2]SMIQUAL'!$CY$37</f>
        <v>969</v>
      </c>
      <c r="E43" s="17">
        <f t="shared" si="5"/>
        <v>0.6004</v>
      </c>
      <c r="F43" s="12">
        <f>'[2]SMIQUAL'!$CZ$37</f>
        <v>556</v>
      </c>
      <c r="G43" s="17">
        <f t="shared" si="6"/>
        <v>0.3445</v>
      </c>
      <c r="H43" s="12">
        <f>'[2]SMIQUAL'!$DA$37</f>
        <v>89</v>
      </c>
      <c r="I43" s="17">
        <f t="shared" si="7"/>
        <v>0.05509999999999993</v>
      </c>
      <c r="J43" s="93">
        <f>SUM(D43+F43+H43)</f>
        <v>1614</v>
      </c>
      <c r="K43" s="94">
        <f>ROUND(J43/$J$56,4)</f>
        <v>0.0029</v>
      </c>
    </row>
    <row r="44" spans="1:11" ht="12" customHeight="1">
      <c r="A44" s="45" t="s">
        <v>79</v>
      </c>
      <c r="B44" s="10" t="s">
        <v>80</v>
      </c>
      <c r="C44" s="11"/>
      <c r="D44" s="12">
        <f>SUM(D45:D46)</f>
        <v>5639</v>
      </c>
      <c r="E44" s="17">
        <f t="shared" si="5"/>
        <v>0.2666</v>
      </c>
      <c r="F44" s="12">
        <f>SUM(F45:F46)</f>
        <v>11601</v>
      </c>
      <c r="G44" s="17">
        <f t="shared" si="6"/>
        <v>0.5485</v>
      </c>
      <c r="H44" s="12">
        <f>SUM(H45:H46)</f>
        <v>3911</v>
      </c>
      <c r="I44" s="17">
        <f t="shared" si="7"/>
        <v>0.18490000000000006</v>
      </c>
      <c r="J44" s="93">
        <f>SUM(J45:J46)</f>
        <v>21151</v>
      </c>
      <c r="K44" s="100">
        <f>SUM(K45:K46)</f>
        <v>0.0381</v>
      </c>
    </row>
    <row r="45" spans="1:11" ht="12" customHeight="1">
      <c r="A45" s="45"/>
      <c r="B45" s="7" t="s">
        <v>81</v>
      </c>
      <c r="C45" s="11"/>
      <c r="D45" s="12">
        <f>'[2]SMIQUAL'!$CY$39</f>
        <v>2123</v>
      </c>
      <c r="E45" s="17">
        <f t="shared" si="5"/>
        <v>0.5375</v>
      </c>
      <c r="F45" s="12">
        <f>'[2]SMIQUAL'!$CZ$39</f>
        <v>1112</v>
      </c>
      <c r="G45" s="17">
        <f t="shared" si="6"/>
        <v>0.2815</v>
      </c>
      <c r="H45" s="12">
        <f>'[2]SMIQUAL'!$DA$39</f>
        <v>715</v>
      </c>
      <c r="I45" s="17">
        <f t="shared" si="7"/>
        <v>0.18100000000000005</v>
      </c>
      <c r="J45" s="93">
        <f>SUM(D45+F45+H45)</f>
        <v>3950</v>
      </c>
      <c r="K45" s="94">
        <f>ROUND(J45/$J$56,4)</f>
        <v>0.0071</v>
      </c>
    </row>
    <row r="46" spans="1:11" ht="10.5" customHeight="1">
      <c r="A46" s="45"/>
      <c r="B46" s="7" t="s">
        <v>82</v>
      </c>
      <c r="C46" s="11"/>
      <c r="D46" s="12">
        <f>'[2]SMIQUAL'!$CY$40</f>
        <v>3516</v>
      </c>
      <c r="E46" s="17">
        <f t="shared" si="5"/>
        <v>0.2044</v>
      </c>
      <c r="F46" s="12">
        <f>'[2]SMIQUAL'!$CZ$40</f>
        <v>10489</v>
      </c>
      <c r="G46" s="17">
        <f t="shared" si="6"/>
        <v>0.6098</v>
      </c>
      <c r="H46" s="12">
        <f>'[2]SMIQUAL'!$DA$40</f>
        <v>3196</v>
      </c>
      <c r="I46" s="17">
        <f t="shared" si="7"/>
        <v>0.18579999999999997</v>
      </c>
      <c r="J46" s="93">
        <f>SUM(D46+F46+H46)</f>
        <v>17201</v>
      </c>
      <c r="K46" s="94">
        <f>ROUND(J46/$J$56,4)</f>
        <v>0.031</v>
      </c>
    </row>
    <row r="47" spans="1:11" ht="12" customHeight="1">
      <c r="A47" s="45" t="s">
        <v>83</v>
      </c>
      <c r="B47" s="7" t="s">
        <v>84</v>
      </c>
      <c r="C47" s="11"/>
      <c r="D47" s="12">
        <f>SUM(D48:D51)</f>
        <v>1857</v>
      </c>
      <c r="E47" s="17">
        <f t="shared" si="5"/>
        <v>0.1754</v>
      </c>
      <c r="F47" s="12">
        <f>SUM(F48:F51)</f>
        <v>863</v>
      </c>
      <c r="G47" s="17">
        <f t="shared" si="6"/>
        <v>0.0815</v>
      </c>
      <c r="H47" s="12">
        <f>SUM(H48:H51)</f>
        <v>7866</v>
      </c>
      <c r="I47" s="17">
        <f t="shared" si="7"/>
        <v>0.7431</v>
      </c>
      <c r="J47" s="93">
        <f>SUM(J48:J51)</f>
        <v>10586</v>
      </c>
      <c r="K47" s="100">
        <f>SUM(K48:K51)</f>
        <v>0.019100000000000002</v>
      </c>
    </row>
    <row r="48" spans="1:11" ht="11.25" customHeight="1">
      <c r="A48" s="45"/>
      <c r="B48" s="7" t="s">
        <v>85</v>
      </c>
      <c r="C48" s="11"/>
      <c r="D48" s="12">
        <f>'[2]SMIQUAL'!$CY$42</f>
        <v>361</v>
      </c>
      <c r="E48" s="17">
        <f t="shared" si="5"/>
        <v>0.045</v>
      </c>
      <c r="F48" s="12">
        <f>'[2]SMIQUAL'!$CZ$42</f>
        <v>296</v>
      </c>
      <c r="G48" s="17">
        <f t="shared" si="6"/>
        <v>0.0369</v>
      </c>
      <c r="H48" s="12">
        <f>'[2]SMIQUAL'!$DA$42</f>
        <v>7372</v>
      </c>
      <c r="I48" s="17">
        <f>100%-(E48+G48)</f>
        <v>0.9181</v>
      </c>
      <c r="J48" s="93">
        <f>SUM(D48+F48+H48)</f>
        <v>8029</v>
      </c>
      <c r="K48" s="94">
        <f>ROUND(J48/$J$56,4)</f>
        <v>0.0145</v>
      </c>
    </row>
    <row r="49" spans="1:11" ht="10.5" customHeight="1">
      <c r="A49" s="45"/>
      <c r="B49" s="7" t="s">
        <v>86</v>
      </c>
      <c r="C49" s="11"/>
      <c r="D49" s="12">
        <f>'[2]SMIQUAL'!$CY$43</f>
        <v>163</v>
      </c>
      <c r="E49" s="17">
        <f t="shared" si="5"/>
        <v>0.867</v>
      </c>
      <c r="F49" s="12">
        <f>'[2]SMIQUAL'!$CZ$43</f>
        <v>25</v>
      </c>
      <c r="G49" s="17">
        <f t="shared" si="6"/>
        <v>0.133</v>
      </c>
      <c r="H49" s="12">
        <f>'[2]SMIQUAL'!$DA$43</f>
        <v>0</v>
      </c>
      <c r="I49" s="17">
        <f>100%-(E49+G49)</f>
        <v>0</v>
      </c>
      <c r="J49" s="93">
        <f>SUM(D49+F49+H49)</f>
        <v>188</v>
      </c>
      <c r="K49" s="94">
        <f>ROUND(J49/$J$56,4)</f>
        <v>0.0003</v>
      </c>
    </row>
    <row r="50" spans="1:11" ht="10.5" customHeight="1">
      <c r="A50" s="45"/>
      <c r="B50" s="7" t="s">
        <v>87</v>
      </c>
      <c r="C50" s="11"/>
      <c r="D50" s="12">
        <f>'[2]SMIQUAL'!$CY$44</f>
        <v>1314</v>
      </c>
      <c r="E50" s="17">
        <f t="shared" si="5"/>
        <v>0.5954</v>
      </c>
      <c r="F50" s="12">
        <f>'[2]SMIQUAL'!$CZ$44</f>
        <v>450</v>
      </c>
      <c r="G50" s="17">
        <f t="shared" si="6"/>
        <v>0.2039</v>
      </c>
      <c r="H50" s="12">
        <f>'[2]SMIQUAL'!$DA$44</f>
        <v>443</v>
      </c>
      <c r="I50" s="17">
        <f>100%-(E50+G50)</f>
        <v>0.2007</v>
      </c>
      <c r="J50" s="93">
        <f>SUM(D50+F50+H50)</f>
        <v>2207</v>
      </c>
      <c r="K50" s="94">
        <f>ROUND(J50/$J$56,4)</f>
        <v>0.004</v>
      </c>
    </row>
    <row r="51" spans="1:11" ht="10.5" customHeight="1">
      <c r="A51" s="45"/>
      <c r="B51" s="7" t="s">
        <v>88</v>
      </c>
      <c r="C51" s="11"/>
      <c r="D51" s="12">
        <f>'[2]SMIQUAL'!$CY$45</f>
        <v>19</v>
      </c>
      <c r="E51" s="17">
        <f t="shared" si="5"/>
        <v>0.1173</v>
      </c>
      <c r="F51" s="12">
        <f>'[2]SMIQUAL'!$CZ$45</f>
        <v>92</v>
      </c>
      <c r="G51" s="17">
        <f t="shared" si="6"/>
        <v>0.5679</v>
      </c>
      <c r="H51" s="12">
        <f>'[2]SMIQUAL'!$DA$45</f>
        <v>51</v>
      </c>
      <c r="I51" s="17">
        <f>100%-(E51+G51)</f>
        <v>0.3148000000000001</v>
      </c>
      <c r="J51" s="93">
        <f>SUM(D51+F51+H51)</f>
        <v>162</v>
      </c>
      <c r="K51" s="94">
        <f>ROUND(J51/$J$56,4)</f>
        <v>0.0003</v>
      </c>
    </row>
    <row r="52" spans="1:11" ht="3.75" customHeight="1">
      <c r="A52" s="49"/>
      <c r="B52" s="10"/>
      <c r="C52" s="11"/>
      <c r="D52" s="101"/>
      <c r="E52" s="102"/>
      <c r="F52" s="97"/>
      <c r="G52" s="102"/>
      <c r="H52" s="97"/>
      <c r="I52" s="102"/>
      <c r="J52" s="101"/>
      <c r="K52" s="103"/>
    </row>
    <row r="53" spans="1:11" ht="15.75" customHeight="1">
      <c r="A53" s="49"/>
      <c r="B53" s="42" t="s">
        <v>89</v>
      </c>
      <c r="C53" s="34"/>
      <c r="D53" s="128">
        <f>SUM(D26+D29+D30+D34+D35+D36+D37+D38+D39+D40+D41+D44+D47)</f>
        <v>73566</v>
      </c>
      <c r="E53" s="16">
        <f>ROUND(D53/J53,4)</f>
        <v>0.3435</v>
      </c>
      <c r="F53" s="130">
        <f>SUM(F26+F29+F30+F34+F35+F36+F37+F38+F39+F40+F41+F44+F47)</f>
        <v>70786</v>
      </c>
      <c r="G53" s="16">
        <f>ROUND(F53/J53,4)</f>
        <v>0.3305</v>
      </c>
      <c r="H53" s="130">
        <f>SUM(H26+H29+H30+H34+H35+H36+H37+H38+H39+H40+H41+H44+H47)</f>
        <v>69805</v>
      </c>
      <c r="I53" s="98">
        <f>100%-(E53+G53)</f>
        <v>0.32599999999999996</v>
      </c>
      <c r="J53" s="130">
        <f>SUM(J26+J29+J30+J34+J35+J36+J37+J38+J39+J40+J41+J44+J47)</f>
        <v>214157</v>
      </c>
      <c r="K53" s="98">
        <f>SUM(K26+K29+K30+K34+K35+K36+K37+K38+K39+K40+K41+K44+K47)</f>
        <v>0.38619999999999993</v>
      </c>
    </row>
    <row r="54" spans="1:11" ht="15.75" customHeight="1">
      <c r="A54" s="52" t="s">
        <v>90</v>
      </c>
      <c r="B54" s="53" t="s">
        <v>91</v>
      </c>
      <c r="C54" s="54"/>
      <c r="D54" s="130">
        <f>'[2]SMIQUAL'!$CY$49</f>
        <v>26393</v>
      </c>
      <c r="E54" s="125">
        <f>ROUND(D54/J54,4)</f>
        <v>0.5493</v>
      </c>
      <c r="F54" s="113">
        <f>'[2]SMIQUAL'!$CZ$49</f>
        <v>18390</v>
      </c>
      <c r="G54" s="125">
        <f>ROUND(F54/J54,4)</f>
        <v>0.3828</v>
      </c>
      <c r="H54" s="113">
        <f>'[2]SMIQUAL'!$DA$49</f>
        <v>3264</v>
      </c>
      <c r="I54" s="126">
        <f>100%-(E54+G54)</f>
        <v>0.06790000000000007</v>
      </c>
      <c r="J54" s="113">
        <f>SUM(D54+F54+H54)</f>
        <v>48047</v>
      </c>
      <c r="K54" s="126">
        <f>100%-(K24+K53)</f>
        <v>0.08689999999999998</v>
      </c>
    </row>
    <row r="55" spans="1:11" ht="3.75" customHeight="1">
      <c r="A55" s="49"/>
      <c r="B55" s="42"/>
      <c r="C55" s="34"/>
      <c r="D55" s="91"/>
      <c r="E55" s="17"/>
      <c r="F55" s="91"/>
      <c r="G55" s="17"/>
      <c r="H55" s="91"/>
      <c r="I55" s="17"/>
      <c r="J55" s="93"/>
      <c r="K55" s="100"/>
    </row>
    <row r="56" spans="1:11" ht="15.75" customHeight="1">
      <c r="A56" s="77"/>
      <c r="B56" s="78"/>
      <c r="C56" s="71" t="s">
        <v>114</v>
      </c>
      <c r="D56" s="134">
        <f>SUM(D24+D53+D54)</f>
        <v>268881</v>
      </c>
      <c r="E56" s="131">
        <f>ROUND(D56/J56,4)</f>
        <v>0.4851</v>
      </c>
      <c r="F56" s="134">
        <f>SUM(F24+F53+F54)</f>
        <v>187423</v>
      </c>
      <c r="G56" s="131">
        <f>ROUND(F56/J56,4)</f>
        <v>0.3382</v>
      </c>
      <c r="H56" s="134">
        <f>SUM(H24+H53+H54)</f>
        <v>97926</v>
      </c>
      <c r="I56" s="132">
        <f>100%-(E56+G56)</f>
        <v>0.17670000000000008</v>
      </c>
      <c r="J56" s="134">
        <f>SUM(J24+J53+J54)</f>
        <v>554230</v>
      </c>
      <c r="K56" s="132">
        <f>SUM(K24+K53+K54)</f>
        <v>1</v>
      </c>
    </row>
    <row r="57" spans="1:11" ht="7.5" customHeight="1">
      <c r="A57" s="37"/>
      <c r="D57" s="82"/>
      <c r="E57" s="105"/>
      <c r="F57" s="82"/>
      <c r="G57" s="105"/>
      <c r="H57" s="82"/>
      <c r="I57" s="105"/>
      <c r="J57" s="82"/>
      <c r="K57" s="106"/>
    </row>
    <row r="58" spans="1:11" ht="15.75" customHeight="1">
      <c r="A58" s="72" t="s">
        <v>92</v>
      </c>
      <c r="B58" s="73"/>
      <c r="C58" s="74"/>
      <c r="D58" s="110">
        <f>'[2]SMIQUAL'!$CY$53</f>
        <v>78</v>
      </c>
      <c r="E58" s="131">
        <f>ROUND(D58/J58,4)</f>
        <v>0.0517</v>
      </c>
      <c r="F58" s="110">
        <f>'[2]SMIQUAL'!$CZ$53</f>
        <v>586</v>
      </c>
      <c r="G58" s="131">
        <f>ROUND(F58/J58,4)</f>
        <v>0.3881</v>
      </c>
      <c r="H58" s="110">
        <f>'[2]SMIQUAL'!$DA$53</f>
        <v>846</v>
      </c>
      <c r="I58" s="132">
        <f>100%-(E58+G58)</f>
        <v>0.5602</v>
      </c>
      <c r="J58" s="110">
        <f>SUM(D58+F58+H58)</f>
        <v>1510</v>
      </c>
      <c r="K58" s="132">
        <v>1</v>
      </c>
    </row>
    <row r="59" spans="1:11" ht="15.75" customHeight="1">
      <c r="A59" s="75" t="s">
        <v>93</v>
      </c>
      <c r="B59" s="73"/>
      <c r="C59" s="74"/>
      <c r="D59" s="110">
        <f>'[2]SMIQUAL'!$CY$55</f>
        <v>50</v>
      </c>
      <c r="E59" s="131">
        <f>ROUND(D59/J59,4)</f>
        <v>0.3937</v>
      </c>
      <c r="F59" s="110">
        <f>'[2]SMIQUAL'!$CZ$55</f>
        <v>77</v>
      </c>
      <c r="G59" s="131">
        <f>ROUND(F59/J59,4)</f>
        <v>0.6063</v>
      </c>
      <c r="H59" s="110">
        <f>'[2]SMIQUAL'!$DA$55</f>
        <v>0</v>
      </c>
      <c r="I59" s="132">
        <f>100%-(E59+G59)</f>
        <v>0</v>
      </c>
      <c r="J59" s="110">
        <f>SUM(D59+F59+H59)</f>
        <v>127</v>
      </c>
      <c r="K59" s="132">
        <v>1</v>
      </c>
    </row>
    <row r="60" spans="1:8" s="138" customFormat="1" ht="12">
      <c r="A60" s="135"/>
      <c r="B60" s="136"/>
      <c r="C60" s="136"/>
      <c r="D60" s="137"/>
      <c r="E60" s="136"/>
      <c r="F60" s="136"/>
      <c r="G60" s="136"/>
      <c r="H60" s="137"/>
    </row>
    <row r="62" spans="1:11" ht="12.7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45">
        <v>5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</row>
  </sheetData>
  <mergeCells count="13">
    <mergeCell ref="A2:K3"/>
    <mergeCell ref="A4:K5"/>
    <mergeCell ref="A7:K8"/>
    <mergeCell ref="A9:C11"/>
    <mergeCell ref="D10:D11"/>
    <mergeCell ref="E10:E11"/>
    <mergeCell ref="F10:F11"/>
    <mergeCell ref="G10:G11"/>
    <mergeCell ref="H10:H11"/>
    <mergeCell ref="I10:I11"/>
    <mergeCell ref="J10:J11"/>
    <mergeCell ref="K10:K11"/>
    <mergeCell ref="A64:K6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Michelle</dc:creator>
  <cp:keywords/>
  <dc:description/>
  <cp:lastModifiedBy> </cp:lastModifiedBy>
  <cp:lastPrinted>2018-05-02T12:05:28Z</cp:lastPrinted>
  <dcterms:created xsi:type="dcterms:W3CDTF">2002-04-16T13:13:11Z</dcterms:created>
  <dcterms:modified xsi:type="dcterms:W3CDTF">2018-05-04T12:13:24Z</dcterms:modified>
  <cp:category/>
  <cp:version/>
  <cp:contentType/>
  <cp:contentStatus/>
</cp:coreProperties>
</file>